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5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7" i="6"/>
  <c r="U47"/>
  <c r="V46"/>
  <c r="U46"/>
  <c r="V45"/>
  <c r="U45"/>
  <c r="V43"/>
  <c r="U43"/>
  <c r="V41"/>
  <c r="U41"/>
  <c r="V40"/>
  <c r="U40"/>
  <c r="V39"/>
  <c r="U39"/>
  <c r="V38"/>
  <c r="U38"/>
  <c r="V37"/>
  <c r="U37"/>
  <c r="V36"/>
  <c r="U36"/>
  <c r="V35"/>
  <c r="U35"/>
  <c r="V33"/>
  <c r="U33"/>
  <c r="V32"/>
  <c r="U32"/>
  <c r="V31"/>
  <c r="U31"/>
  <c r="V30"/>
  <c r="U30"/>
  <c r="V29"/>
  <c r="U29"/>
  <c r="V28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V17"/>
  <c r="U17"/>
  <c r="V16"/>
  <c r="U16"/>
  <c r="V15"/>
  <c r="U15"/>
  <c r="V14"/>
  <c r="U14"/>
  <c r="V13"/>
  <c r="U13"/>
  <c r="V12"/>
  <c r="U12"/>
  <c r="V11"/>
  <c r="U11"/>
  <c r="V10"/>
  <c r="U10"/>
  <c r="V9"/>
  <c r="U9"/>
  <c r="V8"/>
  <c r="U8"/>
  <c r="V7"/>
  <c r="U7"/>
  <c r="V6"/>
  <c r="U6"/>
  <c r="V5"/>
  <c r="U5"/>
  <c r="V4"/>
  <c r="U4"/>
  <c r="V3"/>
  <c r="U3"/>
  <c r="V2"/>
  <c r="U2"/>
  <c r="T47"/>
  <c r="T46"/>
  <c r="T45"/>
  <c r="T43"/>
  <c r="T41"/>
  <c r="T40"/>
  <c r="T39"/>
  <c r="T38"/>
  <c r="T37"/>
  <c r="T36"/>
  <c r="T35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R16"/>
  <c r="S37" i="3"/>
  <c r="S36"/>
  <c r="S13"/>
  <c r="S2"/>
</calcChain>
</file>

<file path=xl/sharedStrings.xml><?xml version="1.0" encoding="utf-8"?>
<sst xmlns="http://schemas.openxmlformats.org/spreadsheetml/2006/main" count="1684" uniqueCount="311">
  <si>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</si>
  <si>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</si>
  <si>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</si>
  <si>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</si>
  <si>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</si>
  <si>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</si>
  <si>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</si>
  <si>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</si>
  <si>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</si>
  <si>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</si>
  <si>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</si>
  <si>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</si>
  <si>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</si>
  <si>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</si>
  <si>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</si>
  <si>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</si>
  <si>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</si>
  <si>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</si>
  <si>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</si>
  <si>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</si>
  <si>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</si>
  <si>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</si>
  <si>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</si>
  <si>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</si>
  <si>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</si>
  <si>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</si>
  <si>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</si>
  <si>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</si>
  <si>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</si>
  <si>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</si>
  <si>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</si>
  <si>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</si>
  <si>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</si>
  <si>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</si>
  <si>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</si>
  <si>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</si>
  <si>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</si>
  <si>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</si>
  <si>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</si>
  <si>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</si>
  <si>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</si>
  <si>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</si>
  <si>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</si>
  <si>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</si>
  <si>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</si>
  <si>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</si>
  <si>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</si>
  <si>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</si>
  <si>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</si>
  <si>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</si>
  <si>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</si>
  <si>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</si>
  <si>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</si>
  <si>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</si>
  <si>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</si>
  <si>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</si>
  <si>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</si>
  <si>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</si>
  <si>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</si>
  <si>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</si>
  <si>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</si>
  <si>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</si>
  <si>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</si>
  <si>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</si>
  <si>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</si>
  <si>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</si>
  <si>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</si>
  <si>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</si>
  <si>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</si>
  <si>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</si>
  <si>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</si>
  <si>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</si>
  <si>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</si>
  <si>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</si>
  <si>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</si>
  <si>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</si>
  <si>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</si>
  <si>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</si>
  <si>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</si>
  <si>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</si>
  <si>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</si>
  <si>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</si>
  <si>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</si>
  <si>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</si>
  <si>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</si>
  <si>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</si>
  <si>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</si>
  <si>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</si>
  <si>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</si>
  <si>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</si>
  <si>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</si>
  <si>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</si>
  <si>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</si>
  <si>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</si>
  <si>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</si>
  <si>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</si>
  <si>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</si>
  <si>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</si>
  <si>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</si>
  <si>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</si>
  <si>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</si>
  <si>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</si>
  <si>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</si>
  <si>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</si>
  <si>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</si>
  <si>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</si>
  <si>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</si>
  <si>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</si>
  <si>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</si>
  <si>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</si>
  <si>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</si>
  <si>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</si>
  <si>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</si>
  <si>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</si>
  <si>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</si>
  <si>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</si>
  <si>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</si>
  <si>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</si>
  <si>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</si>
  <si>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</si>
  <si>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</si>
  <si>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</si>
  <si>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YELLOW</t>
  </si>
  <si>
    <t>RING</t>
  </si>
  <si>
    <t>Gold Jewellery</t>
  </si>
  <si>
    <t>3-5</t>
  </si>
  <si>
    <t>FEMALE</t>
  </si>
  <si>
    <t>In Its Pure</t>
  </si>
  <si>
    <t>4-6</t>
  </si>
  <si>
    <t>6-9</t>
  </si>
  <si>
    <t>2-7</t>
  </si>
  <si>
    <t>3-8</t>
  </si>
  <si>
    <t>4-7</t>
  </si>
  <si>
    <t>3-9</t>
  </si>
  <si>
    <t>2-6</t>
  </si>
  <si>
    <t>1-4</t>
  </si>
  <si>
    <t>DIAMOND</t>
  </si>
  <si>
    <t>ROUND</t>
  </si>
  <si>
    <t>FANCY LIGHT</t>
  </si>
  <si>
    <t xml:space="preserve">natural </t>
  </si>
  <si>
    <t>BLUE</t>
  </si>
  <si>
    <t>CHINA</t>
  </si>
  <si>
    <t>Cts</t>
  </si>
  <si>
    <t>FANCY INTENSE</t>
  </si>
  <si>
    <t>hited</t>
  </si>
  <si>
    <t>VILOLET</t>
  </si>
  <si>
    <t>FANCY VIVID</t>
  </si>
  <si>
    <t>BROWN</t>
  </si>
  <si>
    <t>african</t>
  </si>
  <si>
    <t>COMMON</t>
  </si>
  <si>
    <t>italian</t>
  </si>
  <si>
    <t>LONDON</t>
  </si>
  <si>
    <t>DARK PINK</t>
  </si>
  <si>
    <t>PINK</t>
  </si>
  <si>
    <t>jewelry</t>
  </si>
  <si>
    <t>Color2</t>
  </si>
  <si>
    <t>TR-200524-1</t>
  </si>
  <si>
    <t>TR-200524-2</t>
  </si>
  <si>
    <t>TR-200524-3</t>
  </si>
  <si>
    <t>TR-200524-4</t>
  </si>
  <si>
    <t>TR-200524-5</t>
  </si>
  <si>
    <t>TR-200524-6</t>
  </si>
  <si>
    <t>TR-200524-7</t>
  </si>
  <si>
    <t>TR-200524-8</t>
  </si>
  <si>
    <t>TR-200524-9</t>
  </si>
  <si>
    <t>TR-200524-10</t>
  </si>
  <si>
    <t>TR-200524-11</t>
  </si>
  <si>
    <t>TR-200524-12</t>
  </si>
  <si>
    <t>TR-200524-13</t>
  </si>
  <si>
    <t>TR-200524-14</t>
  </si>
  <si>
    <t>TR-200524-15</t>
  </si>
  <si>
    <t>TR-200524-16</t>
  </si>
  <si>
    <t>TR-200524-17</t>
  </si>
  <si>
    <t>TR-200524-18</t>
  </si>
  <si>
    <t>TR-200524-19</t>
  </si>
  <si>
    <t>TR-200524-20</t>
  </si>
  <si>
    <t>TE-210524-1</t>
  </si>
  <si>
    <t>TE-210524-2</t>
  </si>
  <si>
    <t>TE-210524-3</t>
  </si>
  <si>
    <t>TE-210524-4</t>
  </si>
  <si>
    <t>TE-210524-5</t>
  </si>
  <si>
    <t>TE-210524-6</t>
  </si>
  <si>
    <t>TE-210524-7</t>
  </si>
  <si>
    <t>TE-210524-8</t>
  </si>
  <si>
    <t>TE-210524-9</t>
  </si>
  <si>
    <t>TE-210524-10</t>
  </si>
  <si>
    <t>TE-210524-11</t>
  </si>
  <si>
    <t>TE-210524-12</t>
  </si>
  <si>
    <t>TE-210524-13</t>
  </si>
  <si>
    <t>TE-210524-14</t>
  </si>
  <si>
    <t>TE-210524-15</t>
  </si>
  <si>
    <t>TE-210524-16</t>
  </si>
  <si>
    <t>TE-210524-17</t>
  </si>
  <si>
    <t>TE-210524-18</t>
  </si>
  <si>
    <t>TE-210524-19</t>
  </si>
  <si>
    <t>TE-210524-20</t>
  </si>
  <si>
    <t>TN-220524-1</t>
  </si>
  <si>
    <t>TN-220524-2</t>
  </si>
  <si>
    <t>TN-220524-3</t>
  </si>
  <si>
    <t>TN-220524-4</t>
  </si>
  <si>
    <t>TN-220524-5</t>
  </si>
  <si>
    <t>TN-220524-6</t>
  </si>
  <si>
    <t>Infinity For Life Diamond Ring</t>
  </si>
  <si>
    <t>Splendid Diamond Ring</t>
  </si>
  <si>
    <t>Kelina Diamond Band</t>
  </si>
  <si>
    <t xml:space="preserve">Flora Miracle Plate Diamond Ring
</t>
  </si>
  <si>
    <t>Scattered Miracle Plate Band</t>
  </si>
  <si>
    <t>Ubika Bridal Ring Set</t>
  </si>
  <si>
    <t>Twinkle Traces Diamond Ring</t>
  </si>
  <si>
    <t>Bloom Mesh Diamond Ring</t>
  </si>
  <si>
    <t>Elegant Floret Diamond Ring</t>
  </si>
  <si>
    <t>Glossy Marquise Diamond Ring</t>
  </si>
  <si>
    <t>Brita Bridal Ring Set</t>
  </si>
  <si>
    <t>Trio Lines Diamond Ring</t>
  </si>
  <si>
    <t>Devi Blessings Diamond Ring</t>
  </si>
  <si>
    <t xml:space="preserve">Aadhira Sparkling Gemstone Ring
</t>
  </si>
  <si>
    <t>Charming Carol Diamond Ring</t>
  </si>
  <si>
    <t>Linear Diamond Band</t>
  </si>
  <si>
    <t>Swivel Mesh Diamond Ring</t>
  </si>
  <si>
    <t>Halo Diamond Band</t>
  </si>
  <si>
    <t>Interwind Shimmer Diamond Ring</t>
  </si>
  <si>
    <t>Mila Cluster Wave Diamond Ring</t>
  </si>
  <si>
    <t>Classic Leaves Diamond Stud Ea</t>
  </si>
  <si>
    <t>Two linear Classic Hoop</t>
  </si>
  <si>
    <t>Temple classic Hoop</t>
  </si>
  <si>
    <t>Jayme Cutout Pearl Drop Earrings</t>
  </si>
  <si>
    <t>Amala Pearl Stud Earrings</t>
  </si>
  <si>
    <t>Mosaic Shards Gemstone Sui Dhaga</t>
  </si>
  <si>
    <t>Ameya Classic Hoop</t>
  </si>
  <si>
    <t>Infinity leaf classic Hoop</t>
  </si>
  <si>
    <t xml:space="preserve">Blooming Leaves Diamond Drop Earrings
</t>
  </si>
  <si>
    <t>Simply Knot Diamond Stud Earrin</t>
  </si>
  <si>
    <t>Musical Diamond Stud Earrings</t>
  </si>
  <si>
    <t>Geometric Floret Diamond Drop</t>
  </si>
  <si>
    <t xml:space="preserve">Saima Cutout Gold Drop Earrings
</t>
  </si>
  <si>
    <t>Hexa Diamond Mangalsutra Stud E</t>
  </si>
  <si>
    <t>Glorious Trine Diamond Stud Earrings</t>
  </si>
  <si>
    <t>Blooming Leaves Diamond Drop Earri</t>
  </si>
  <si>
    <t>Flowers Drop and Danglers</t>
  </si>
  <si>
    <t>Dinara Diamond Hoop Earrings</t>
  </si>
  <si>
    <t xml:space="preserve">Mesh Diamond Multiwear Stud Earrings
</t>
  </si>
  <si>
    <t>Graceful Swirl Diamond Stud Earring</t>
  </si>
  <si>
    <t>Cz Diamond Necklace Set</t>
  </si>
  <si>
    <t>Dingle Dangle Clover Cubic Zirconia Studded Gold Necklace Set for Women</t>
  </si>
  <si>
    <t>Graceful Floral Cubic Zirconia Studded Gold Necklace Set for Women</t>
  </si>
  <si>
    <t>Graceful Floral Cubic Zirconia Studded Gold Necklace Set</t>
  </si>
  <si>
    <t>Floral Beauty Cubic Zirconia Studded Gold Necklace Set for Women</t>
  </si>
  <si>
    <t>18KT - (GOLD)</t>
  </si>
  <si>
    <t>WHITE</t>
  </si>
  <si>
    <t>ROSE</t>
  </si>
  <si>
    <t>EARRINGS</t>
  </si>
  <si>
    <t>NECKLACES &amp; PENDANTS</t>
  </si>
  <si>
    <t>12-(IND)</t>
  </si>
  <si>
    <t>TR-200524-1.jpg</t>
  </si>
  <si>
    <t>TR-200524-2.jpg</t>
  </si>
  <si>
    <t>TR-200524-3.jpg</t>
  </si>
  <si>
    <t>TR-200524-4.jpg</t>
  </si>
  <si>
    <t>TR-200524-5.jpg</t>
  </si>
  <si>
    <t>TR-200524-6.jpg</t>
  </si>
  <si>
    <t>TR-200524-7.jpg</t>
  </si>
  <si>
    <t>TR-200524-8.jpg</t>
  </si>
  <si>
    <t>TR-200524-9.jpg</t>
  </si>
  <si>
    <t>TR-200524-10.jpg</t>
  </si>
  <si>
    <t>TR-200524-11.jpg</t>
  </si>
  <si>
    <t>TR-200524-12.jpg</t>
  </si>
  <si>
    <t>TR-200524-13.jpg</t>
  </si>
  <si>
    <t>TR-200524-14.jpg</t>
  </si>
  <si>
    <t>TR-200524-15.jpg</t>
  </si>
  <si>
    <t>TR-200524-16.jpg</t>
  </si>
  <si>
    <t>TR-200524-17.jpg</t>
  </si>
  <si>
    <t>TR-200524-18.jpg</t>
  </si>
  <si>
    <t>TR-200524-19.jpg</t>
  </si>
  <si>
    <t>TR-200524-20.jpg</t>
  </si>
  <si>
    <t>TE-210524-1.jpg</t>
  </si>
  <si>
    <t>TE-210524-2.jpg</t>
  </si>
  <si>
    <t>TE-210524-3.jpg</t>
  </si>
  <si>
    <t>TE-210524-4.jpg</t>
  </si>
  <si>
    <t>TE-210524-5.jpg</t>
  </si>
  <si>
    <t>TE-210524-6.jpg</t>
  </si>
  <si>
    <t>TE-210524-7.jpg</t>
  </si>
  <si>
    <t>TE-210524-8.jpg</t>
  </si>
  <si>
    <t>TE-210524-9.jpg</t>
  </si>
  <si>
    <t>TE-210524-10.jpg</t>
  </si>
  <si>
    <t>TE-210524-11.jpg</t>
  </si>
  <si>
    <t>TE-210524-12.jpg</t>
  </si>
  <si>
    <t>TE-210524-13.jpg</t>
  </si>
  <si>
    <t>TE-210524-14.jpg</t>
  </si>
  <si>
    <t>TE-210524-15.jpg</t>
  </si>
  <si>
    <t>TE-210524-16.jpg</t>
  </si>
  <si>
    <t>TE-210524-17.jpg</t>
  </si>
  <si>
    <t>TE-210524-18.jpg</t>
  </si>
  <si>
    <t>TE-210524-19.jpg</t>
  </si>
  <si>
    <t>TE-210524-20.jpg</t>
  </si>
  <si>
    <t>TN-220524-1.jpg</t>
  </si>
  <si>
    <t>TN-220524-2.jpg</t>
  </si>
  <si>
    <t>TN-220524-3.jpg</t>
  </si>
  <si>
    <t>TN-220524-4.jpg</t>
  </si>
  <si>
    <t>TN-220524-5.jpg</t>
  </si>
  <si>
    <t>TN-220524-6.jpg</t>
  </si>
  <si>
    <t>WHITE PEARL</t>
  </si>
  <si>
    <t>CUBIC ZIRCON</t>
  </si>
  <si>
    <t>BAGUETTE</t>
  </si>
  <si>
    <t xml:space="preserve"> ROUND </t>
  </si>
  <si>
    <t>CUT</t>
  </si>
  <si>
    <t>FULL CUT</t>
  </si>
  <si>
    <t>MIX</t>
  </si>
  <si>
    <t>GH-SI</t>
  </si>
  <si>
    <t>IJ-SI</t>
  </si>
  <si>
    <t>Diamond</t>
  </si>
  <si>
    <t>Cz</t>
  </si>
  <si>
    <t>GIA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</si>
</sst>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495057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51"/>
  <sheetViews>
    <sheetView topLeftCell="A47" workbookViewId="0">
      <selection activeCell="A2" sqref="A2:A47"/>
    </sheetView>
  </sheetViews>
  <sheetFormatPr defaultRowHeight="18.75"/>
  <cols>
    <col min="1" max="1" width="18.7109375" style="10" customWidth="1"/>
    <col min="2" max="2" width="68.7109375" bestFit="1" customWidth="1"/>
    <col min="3" max="3" width="25.5703125" customWidth="1"/>
    <col min="5" max="5" width="21.85546875" customWidth="1"/>
    <col min="8" max="8" width="25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t="s">
        <v>156</v>
      </c>
      <c r="B2" s="27" t="s">
        <v>202</v>
      </c>
      <c r="C2" s="11"/>
      <c r="D2" s="11"/>
      <c r="E2" t="s">
        <v>247</v>
      </c>
      <c r="F2" s="12">
        <v>750</v>
      </c>
      <c r="G2" t="s">
        <v>122</v>
      </c>
      <c r="H2" t="s">
        <v>252</v>
      </c>
      <c r="I2" t="s">
        <v>252</v>
      </c>
      <c r="J2" t="s">
        <v>123</v>
      </c>
      <c r="K2" s="12" t="s">
        <v>124</v>
      </c>
      <c r="L2" s="12"/>
      <c r="M2" s="12"/>
      <c r="N2" s="12"/>
      <c r="O2" s="13" t="s">
        <v>125</v>
      </c>
      <c r="P2" s="12" t="s">
        <v>126</v>
      </c>
      <c r="Q2" s="12">
        <v>1</v>
      </c>
      <c r="R2">
        <v>1.127</v>
      </c>
      <c r="S2">
        <f>R2-(AR2/5)</f>
        <v>1.127</v>
      </c>
      <c r="T2" s="12" t="s">
        <v>16</v>
      </c>
      <c r="U2" s="12">
        <v>105.12073493975903</v>
      </c>
      <c r="V2" s="12">
        <v>110.37677168674699</v>
      </c>
      <c r="W2" s="12">
        <v>109.32556433734939</v>
      </c>
      <c r="X2" s="12" t="s">
        <v>154</v>
      </c>
      <c r="Y2" s="12" t="s">
        <v>121</v>
      </c>
      <c r="Z2" s="12" t="s">
        <v>124</v>
      </c>
      <c r="AA2" s="12" t="s">
        <v>124</v>
      </c>
      <c r="AB2" s="12" t="s">
        <v>127</v>
      </c>
      <c r="AC2" s="14" t="s">
        <v>121</v>
      </c>
      <c r="AD2" s="12"/>
      <c r="AE2" s="12"/>
      <c r="AF2" s="12"/>
    </row>
    <row r="3" spans="1:32" ht="17.25">
      <c r="A3" t="s">
        <v>157</v>
      </c>
      <c r="B3" s="27" t="s">
        <v>203</v>
      </c>
      <c r="C3" s="11"/>
      <c r="D3" s="11"/>
      <c r="E3" t="s">
        <v>247</v>
      </c>
      <c r="F3" s="12">
        <v>750</v>
      </c>
      <c r="G3" t="s">
        <v>122</v>
      </c>
      <c r="H3" t="s">
        <v>252</v>
      </c>
      <c r="I3" t="s">
        <v>252</v>
      </c>
      <c r="J3" t="s">
        <v>123</v>
      </c>
      <c r="K3" s="12" t="s">
        <v>124</v>
      </c>
      <c r="L3" s="12"/>
      <c r="M3" s="11"/>
      <c r="N3" s="12"/>
      <c r="O3" s="13" t="s">
        <v>128</v>
      </c>
      <c r="P3" s="12" t="s">
        <v>126</v>
      </c>
      <c r="Q3" s="12">
        <v>1</v>
      </c>
      <c r="R3">
        <v>1.903</v>
      </c>
      <c r="S3">
        <v>1.88</v>
      </c>
      <c r="T3" s="12" t="s">
        <v>16</v>
      </c>
      <c r="U3" s="12">
        <v>193.76236144578311</v>
      </c>
      <c r="V3" s="12">
        <v>203.45047951807226</v>
      </c>
      <c r="W3" s="12">
        <v>201.51285590361445</v>
      </c>
      <c r="X3" s="12" t="s">
        <v>154</v>
      </c>
      <c r="Y3" s="12" t="s">
        <v>121</v>
      </c>
      <c r="Z3" s="12" t="s">
        <v>124</v>
      </c>
      <c r="AA3" s="12" t="s">
        <v>124</v>
      </c>
      <c r="AB3" s="12" t="s">
        <v>127</v>
      </c>
      <c r="AC3" s="14" t="s">
        <v>121</v>
      </c>
      <c r="AD3" s="11"/>
      <c r="AE3" s="11"/>
      <c r="AF3" s="11"/>
    </row>
    <row r="4" spans="1:32" ht="17.25">
      <c r="A4" t="s">
        <v>158</v>
      </c>
      <c r="B4" s="27" t="s">
        <v>204</v>
      </c>
      <c r="C4" s="15"/>
      <c r="D4" s="15"/>
      <c r="E4" t="s">
        <v>247</v>
      </c>
      <c r="F4" s="16">
        <v>750</v>
      </c>
      <c r="G4" t="s">
        <v>122</v>
      </c>
      <c r="H4" t="s">
        <v>252</v>
      </c>
      <c r="I4" t="s">
        <v>252</v>
      </c>
      <c r="J4" t="s">
        <v>123</v>
      </c>
      <c r="K4" s="12" t="s">
        <v>124</v>
      </c>
      <c r="L4" s="12"/>
      <c r="M4" s="15"/>
      <c r="N4" s="12"/>
      <c r="O4" s="17" t="s">
        <v>129</v>
      </c>
      <c r="P4" s="12" t="s">
        <v>126</v>
      </c>
      <c r="Q4" s="12">
        <v>1</v>
      </c>
      <c r="R4">
        <v>1.9630000000000001</v>
      </c>
      <c r="S4">
        <v>1.92</v>
      </c>
      <c r="T4" s="12" t="s">
        <v>16</v>
      </c>
      <c r="U4" s="12">
        <v>244.45106024096384</v>
      </c>
      <c r="V4" s="12">
        <v>256.67361325301204</v>
      </c>
      <c r="W4" s="12">
        <v>254.22910265060239</v>
      </c>
      <c r="X4" s="12" t="s">
        <v>154</v>
      </c>
      <c r="Y4" s="12" t="s">
        <v>121</v>
      </c>
      <c r="Z4" s="12" t="s">
        <v>124</v>
      </c>
      <c r="AA4" s="12" t="s">
        <v>124</v>
      </c>
      <c r="AB4" s="12" t="s">
        <v>127</v>
      </c>
      <c r="AC4" s="14" t="s">
        <v>121</v>
      </c>
      <c r="AD4" s="11"/>
      <c r="AE4" s="11"/>
      <c r="AF4" s="11"/>
    </row>
    <row r="5" spans="1:32" ht="17.25">
      <c r="A5" s="13" t="s">
        <v>159</v>
      </c>
      <c r="B5" s="27" t="s">
        <v>205</v>
      </c>
      <c r="C5" s="11"/>
      <c r="D5" s="18"/>
      <c r="E5" t="s">
        <v>247</v>
      </c>
      <c r="F5" s="12">
        <v>750</v>
      </c>
      <c r="G5" t="s">
        <v>122</v>
      </c>
      <c r="H5" t="s">
        <v>252</v>
      </c>
      <c r="I5" t="s">
        <v>252</v>
      </c>
      <c r="J5" t="s">
        <v>123</v>
      </c>
      <c r="K5" s="12" t="s">
        <v>124</v>
      </c>
      <c r="L5" s="12"/>
      <c r="M5" s="11"/>
      <c r="N5" s="12"/>
      <c r="O5" s="13" t="s">
        <v>130</v>
      </c>
      <c r="P5" s="12" t="s">
        <v>126</v>
      </c>
      <c r="Q5" s="12">
        <v>1</v>
      </c>
      <c r="R5">
        <v>1.43</v>
      </c>
      <c r="S5">
        <v>1.42</v>
      </c>
      <c r="T5" s="12" t="s">
        <v>16</v>
      </c>
      <c r="U5" s="12">
        <v>127.19939759036144</v>
      </c>
      <c r="V5" s="12">
        <v>133.5593674698795</v>
      </c>
      <c r="W5" s="12">
        <v>132.28737349397591</v>
      </c>
      <c r="X5" s="12" t="s">
        <v>154</v>
      </c>
      <c r="Y5" s="12" t="s">
        <v>121</v>
      </c>
      <c r="Z5" s="12" t="s">
        <v>124</v>
      </c>
      <c r="AA5" s="12" t="s">
        <v>124</v>
      </c>
      <c r="AB5" s="12" t="s">
        <v>127</v>
      </c>
      <c r="AC5" s="14" t="s">
        <v>121</v>
      </c>
      <c r="AD5" s="11"/>
      <c r="AE5" s="11"/>
      <c r="AF5" s="11"/>
    </row>
    <row r="6" spans="1:32" ht="17.25">
      <c r="A6" t="s">
        <v>160</v>
      </c>
      <c r="B6" s="27" t="s">
        <v>206</v>
      </c>
      <c r="C6" s="11"/>
      <c r="D6" s="18"/>
      <c r="E6" t="s">
        <v>247</v>
      </c>
      <c r="F6" s="12">
        <v>750</v>
      </c>
      <c r="G6" t="s">
        <v>122</v>
      </c>
      <c r="H6" t="s">
        <v>252</v>
      </c>
      <c r="I6" t="s">
        <v>252</v>
      </c>
      <c r="J6" t="s">
        <v>123</v>
      </c>
      <c r="K6" s="12" t="s">
        <v>124</v>
      </c>
      <c r="L6" s="12"/>
      <c r="M6" s="11"/>
      <c r="N6" s="12"/>
      <c r="O6" s="13" t="s">
        <v>131</v>
      </c>
      <c r="P6" s="12" t="s">
        <v>126</v>
      </c>
      <c r="Q6" s="12">
        <v>1</v>
      </c>
      <c r="R6">
        <v>2.6720000000000002</v>
      </c>
      <c r="S6">
        <v>2.65</v>
      </c>
      <c r="T6" s="12" t="s">
        <v>16</v>
      </c>
      <c r="U6" s="12">
        <v>241.05501204819276</v>
      </c>
      <c r="V6" s="12">
        <v>253.10776265060241</v>
      </c>
      <c r="W6" s="12">
        <v>250.69721253012048</v>
      </c>
      <c r="X6" s="12" t="s">
        <v>154</v>
      </c>
      <c r="Y6" s="12" t="s">
        <v>121</v>
      </c>
      <c r="Z6" s="12" t="s">
        <v>124</v>
      </c>
      <c r="AA6" s="12" t="s">
        <v>124</v>
      </c>
      <c r="AB6" s="12" t="s">
        <v>127</v>
      </c>
      <c r="AC6" s="14" t="s">
        <v>121</v>
      </c>
      <c r="AD6" s="11"/>
      <c r="AE6" s="11"/>
      <c r="AF6" s="11"/>
    </row>
    <row r="7" spans="1:32" ht="17.25">
      <c r="A7" t="s">
        <v>161</v>
      </c>
      <c r="B7" s="27" t="s">
        <v>207</v>
      </c>
      <c r="C7" s="11"/>
      <c r="D7" s="18"/>
      <c r="E7" t="s">
        <v>247</v>
      </c>
      <c r="F7" s="12">
        <v>750</v>
      </c>
      <c r="G7" t="s">
        <v>122</v>
      </c>
      <c r="H7" t="s">
        <v>252</v>
      </c>
      <c r="I7" t="s">
        <v>252</v>
      </c>
      <c r="J7" t="s">
        <v>123</v>
      </c>
      <c r="K7" s="12" t="s">
        <v>124</v>
      </c>
      <c r="L7" s="12"/>
      <c r="M7" s="11"/>
      <c r="N7" s="12"/>
      <c r="O7" s="13" t="s">
        <v>132</v>
      </c>
      <c r="P7" s="12" t="s">
        <v>126</v>
      </c>
      <c r="Q7" s="12">
        <v>1</v>
      </c>
      <c r="R7">
        <v>4.6470000000000002</v>
      </c>
      <c r="S7">
        <v>4.5599999999999996</v>
      </c>
      <c r="T7" s="12" t="s">
        <v>16</v>
      </c>
      <c r="U7" s="12">
        <v>739.36102409638556</v>
      </c>
      <c r="V7" s="12">
        <v>776.32907530120485</v>
      </c>
      <c r="W7" s="12">
        <v>768.93546506024097</v>
      </c>
      <c r="X7" s="12" t="s">
        <v>154</v>
      </c>
      <c r="Y7" s="12" t="s">
        <v>121</v>
      </c>
      <c r="Z7" s="12" t="s">
        <v>124</v>
      </c>
      <c r="AA7" s="12" t="s">
        <v>124</v>
      </c>
      <c r="AB7" s="12" t="s">
        <v>127</v>
      </c>
      <c r="AC7" s="14" t="s">
        <v>121</v>
      </c>
      <c r="AD7" s="11"/>
      <c r="AE7" s="11"/>
      <c r="AF7" s="11"/>
    </row>
    <row r="8" spans="1:32" ht="17.25">
      <c r="A8" s="13" t="s">
        <v>162</v>
      </c>
      <c r="B8" s="27" t="s">
        <v>208</v>
      </c>
      <c r="C8" s="11"/>
      <c r="D8" s="18"/>
      <c r="E8" t="s">
        <v>247</v>
      </c>
      <c r="F8" s="12">
        <v>750</v>
      </c>
      <c r="G8" t="s">
        <v>122</v>
      </c>
      <c r="H8" t="s">
        <v>252</v>
      </c>
      <c r="I8" t="s">
        <v>252</v>
      </c>
      <c r="J8" t="s">
        <v>123</v>
      </c>
      <c r="K8" s="12" t="s">
        <v>124</v>
      </c>
      <c r="L8" s="12"/>
      <c r="M8" s="11"/>
      <c r="N8" s="12"/>
      <c r="O8" s="13" t="s">
        <v>133</v>
      </c>
      <c r="P8" s="12" t="s">
        <v>126</v>
      </c>
      <c r="Q8" s="12">
        <v>1</v>
      </c>
      <c r="R8">
        <v>5.54</v>
      </c>
      <c r="S8">
        <v>5.47</v>
      </c>
      <c r="T8" s="12" t="s">
        <v>16</v>
      </c>
      <c r="U8" s="12">
        <v>650.6626506024096</v>
      </c>
      <c r="V8" s="12">
        <v>683.1957831325301</v>
      </c>
      <c r="W8" s="12">
        <v>676.68915662650602</v>
      </c>
      <c r="X8" s="12" t="s">
        <v>154</v>
      </c>
      <c r="Y8" s="12" t="s">
        <v>121</v>
      </c>
      <c r="Z8" s="12" t="s">
        <v>124</v>
      </c>
      <c r="AA8" s="12" t="s">
        <v>124</v>
      </c>
      <c r="AB8" s="12" t="s">
        <v>127</v>
      </c>
      <c r="AC8" s="14" t="s">
        <v>121</v>
      </c>
      <c r="AD8" s="11"/>
      <c r="AE8" s="11"/>
      <c r="AF8" s="11"/>
    </row>
    <row r="9" spans="1:32" ht="17.25">
      <c r="A9" t="s">
        <v>163</v>
      </c>
      <c r="B9" s="27" t="s">
        <v>209</v>
      </c>
      <c r="C9" s="11"/>
      <c r="D9" s="18"/>
      <c r="E9" t="s">
        <v>247</v>
      </c>
      <c r="F9" s="12">
        <v>750</v>
      </c>
      <c r="G9" t="s">
        <v>122</v>
      </c>
      <c r="H9" t="s">
        <v>252</v>
      </c>
      <c r="I9" t="s">
        <v>252</v>
      </c>
      <c r="J9" t="s">
        <v>123</v>
      </c>
      <c r="K9" s="12" t="s">
        <v>124</v>
      </c>
      <c r="L9" s="12"/>
      <c r="M9" s="19"/>
      <c r="N9" s="12"/>
      <c r="O9" s="13" t="s">
        <v>134</v>
      </c>
      <c r="P9" s="12" t="s">
        <v>126</v>
      </c>
      <c r="Q9" s="12">
        <v>1</v>
      </c>
      <c r="R9">
        <v>1.5529999999999999</v>
      </c>
      <c r="S9">
        <v>1.53</v>
      </c>
      <c r="T9" s="12" t="s">
        <v>16</v>
      </c>
      <c r="U9" s="12">
        <v>154.14493975903613</v>
      </c>
      <c r="V9" s="12">
        <v>161.85218674698794</v>
      </c>
      <c r="W9" s="12">
        <v>160.31073734939758</v>
      </c>
      <c r="X9" s="12" t="s">
        <v>154</v>
      </c>
      <c r="Y9" s="12" t="s">
        <v>121</v>
      </c>
      <c r="Z9" s="12" t="s">
        <v>124</v>
      </c>
      <c r="AA9" s="12" t="s">
        <v>124</v>
      </c>
      <c r="AB9" s="12" t="s">
        <v>127</v>
      </c>
      <c r="AC9" s="14" t="s">
        <v>121</v>
      </c>
      <c r="AD9" s="11"/>
      <c r="AE9" s="11"/>
      <c r="AF9" s="11"/>
    </row>
    <row r="10" spans="1:32" ht="17.25">
      <c r="A10" t="s">
        <v>164</v>
      </c>
      <c r="B10" s="27" t="s">
        <v>210</v>
      </c>
      <c r="C10" s="11"/>
      <c r="D10" s="18"/>
      <c r="E10" t="s">
        <v>247</v>
      </c>
      <c r="F10" s="12">
        <v>750</v>
      </c>
      <c r="G10" t="s">
        <v>122</v>
      </c>
      <c r="H10" t="s">
        <v>252</v>
      </c>
      <c r="I10" t="s">
        <v>252</v>
      </c>
      <c r="J10" t="s">
        <v>123</v>
      </c>
      <c r="K10" s="12" t="s">
        <v>124</v>
      </c>
      <c r="L10" s="12"/>
      <c r="M10" s="19"/>
      <c r="N10" s="12"/>
      <c r="O10" s="13" t="s">
        <v>135</v>
      </c>
      <c r="P10" s="12" t="s">
        <v>126</v>
      </c>
      <c r="Q10" s="12">
        <v>1</v>
      </c>
      <c r="R10">
        <v>1.181</v>
      </c>
      <c r="S10">
        <v>1.17</v>
      </c>
      <c r="T10" s="12" t="s">
        <v>16</v>
      </c>
      <c r="U10" s="12">
        <v>113.86551807228915</v>
      </c>
      <c r="V10" s="12">
        <v>119.55879397590361</v>
      </c>
      <c r="W10" s="12">
        <v>118.42013879518072</v>
      </c>
      <c r="X10" s="12" t="s">
        <v>154</v>
      </c>
      <c r="Y10" s="12" t="s">
        <v>121</v>
      </c>
      <c r="Z10" s="12" t="s">
        <v>124</v>
      </c>
      <c r="AA10" s="12" t="s">
        <v>124</v>
      </c>
      <c r="AB10" s="12" t="s">
        <v>127</v>
      </c>
      <c r="AC10" s="14" t="s">
        <v>121</v>
      </c>
      <c r="AD10" s="11"/>
      <c r="AE10" s="11"/>
      <c r="AF10" s="11"/>
    </row>
    <row r="11" spans="1:32" ht="17.25">
      <c r="A11" s="13" t="s">
        <v>165</v>
      </c>
      <c r="B11" s="27" t="s">
        <v>211</v>
      </c>
      <c r="C11" s="11"/>
      <c r="D11" s="18"/>
      <c r="E11" t="s">
        <v>247</v>
      </c>
      <c r="F11" s="12">
        <v>750</v>
      </c>
      <c r="G11" t="s">
        <v>122</v>
      </c>
      <c r="H11" t="s">
        <v>252</v>
      </c>
      <c r="I11" t="s">
        <v>252</v>
      </c>
      <c r="J11" t="s">
        <v>123</v>
      </c>
      <c r="K11" s="12" t="s">
        <v>124</v>
      </c>
      <c r="L11" s="12"/>
      <c r="M11" s="19"/>
      <c r="N11" s="12"/>
      <c r="O11" s="13" t="s">
        <v>132</v>
      </c>
      <c r="P11" s="12" t="s">
        <v>126</v>
      </c>
      <c r="Q11" s="12">
        <v>1</v>
      </c>
      <c r="R11">
        <v>2</v>
      </c>
      <c r="S11">
        <v>1.97</v>
      </c>
      <c r="T11" s="12" t="s">
        <v>16</v>
      </c>
      <c r="U11" s="12">
        <v>215.04879518072289</v>
      </c>
      <c r="V11" s="12">
        <v>225.80123493975904</v>
      </c>
      <c r="W11" s="12">
        <v>223.65074698795181</v>
      </c>
      <c r="X11" s="12" t="s">
        <v>154</v>
      </c>
      <c r="Y11" s="12" t="s">
        <v>121</v>
      </c>
      <c r="Z11" s="12" t="s">
        <v>124</v>
      </c>
      <c r="AA11" s="12" t="s">
        <v>124</v>
      </c>
      <c r="AB11" s="12" t="s">
        <v>127</v>
      </c>
      <c r="AC11" s="14" t="s">
        <v>121</v>
      </c>
      <c r="AD11" s="11"/>
      <c r="AE11" s="11"/>
      <c r="AF11" s="11"/>
    </row>
    <row r="12" spans="1:32" ht="17.25">
      <c r="A12" t="s">
        <v>166</v>
      </c>
      <c r="B12" s="27" t="s">
        <v>212</v>
      </c>
      <c r="E12" t="s">
        <v>247</v>
      </c>
      <c r="F12" s="12">
        <v>750</v>
      </c>
      <c r="G12" t="s">
        <v>122</v>
      </c>
      <c r="H12" t="s">
        <v>252</v>
      </c>
      <c r="I12" t="s">
        <v>252</v>
      </c>
      <c r="J12" t="s">
        <v>123</v>
      </c>
      <c r="K12" s="12" t="s">
        <v>124</v>
      </c>
      <c r="O12" s="13" t="s">
        <v>125</v>
      </c>
      <c r="P12" s="12" t="s">
        <v>126</v>
      </c>
      <c r="Q12" s="12">
        <v>1</v>
      </c>
      <c r="R12">
        <v>6.327</v>
      </c>
      <c r="S12">
        <v>6.25</v>
      </c>
      <c r="T12" s="12" t="s">
        <v>16</v>
      </c>
      <c r="U12">
        <v>687.95004819277108</v>
      </c>
      <c r="V12" s="12">
        <v>722.34755060240968</v>
      </c>
      <c r="W12" s="12">
        <v>715.46805012048196</v>
      </c>
      <c r="X12" s="12" t="s">
        <v>154</v>
      </c>
      <c r="Y12" s="12" t="s">
        <v>121</v>
      </c>
      <c r="Z12" s="12" t="s">
        <v>124</v>
      </c>
      <c r="AA12" s="12" t="s">
        <v>124</v>
      </c>
      <c r="AB12" s="12" t="s">
        <v>127</v>
      </c>
      <c r="AC12" s="14" t="s">
        <v>121</v>
      </c>
    </row>
    <row r="13" spans="1:32" ht="17.25">
      <c r="A13" t="s">
        <v>167</v>
      </c>
      <c r="B13" s="27" t="s">
        <v>213</v>
      </c>
      <c r="E13" t="s">
        <v>247</v>
      </c>
      <c r="F13" s="12">
        <v>750</v>
      </c>
      <c r="G13" t="s">
        <v>122</v>
      </c>
      <c r="H13" t="s">
        <v>252</v>
      </c>
      <c r="I13" t="s">
        <v>252</v>
      </c>
      <c r="J13" t="s">
        <v>123</v>
      </c>
      <c r="K13" s="12" t="s">
        <v>124</v>
      </c>
      <c r="O13" s="13" t="s">
        <v>128</v>
      </c>
      <c r="P13" s="12" t="s">
        <v>126</v>
      </c>
      <c r="Q13" s="12">
        <v>1</v>
      </c>
      <c r="R13">
        <v>0.65</v>
      </c>
      <c r="S13">
        <f>R13-(AR13/5)</f>
        <v>0.65</v>
      </c>
      <c r="T13" s="12" t="s">
        <v>16</v>
      </c>
      <c r="U13">
        <v>64.878807710843375</v>
      </c>
      <c r="V13" s="12">
        <v>68.12274809638555</v>
      </c>
      <c r="W13" s="12">
        <v>67.473960019277115</v>
      </c>
      <c r="X13" s="12" t="s">
        <v>154</v>
      </c>
      <c r="Y13" s="12" t="s">
        <v>121</v>
      </c>
      <c r="Z13" s="12" t="s">
        <v>124</v>
      </c>
      <c r="AA13" s="12" t="s">
        <v>124</v>
      </c>
      <c r="AB13" s="12" t="s">
        <v>127</v>
      </c>
      <c r="AC13" s="14" t="s">
        <v>121</v>
      </c>
    </row>
    <row r="14" spans="1:32" ht="17.25">
      <c r="A14" s="13" t="s">
        <v>168</v>
      </c>
      <c r="B14" s="27" t="s">
        <v>214</v>
      </c>
      <c r="E14" t="s">
        <v>247</v>
      </c>
      <c r="F14" s="12">
        <v>750</v>
      </c>
      <c r="G14" t="s">
        <v>122</v>
      </c>
      <c r="H14" t="s">
        <v>252</v>
      </c>
      <c r="I14" t="s">
        <v>252</v>
      </c>
      <c r="J14" t="s">
        <v>123</v>
      </c>
      <c r="K14" s="12" t="s">
        <v>124</v>
      </c>
      <c r="O14" s="17" t="s">
        <v>129</v>
      </c>
      <c r="P14" s="12" t="s">
        <v>126</v>
      </c>
      <c r="Q14" s="12">
        <v>1</v>
      </c>
      <c r="R14">
        <v>2.2839999999999998</v>
      </c>
      <c r="S14">
        <v>2.2599999999999998</v>
      </c>
      <c r="T14" s="12" t="s">
        <v>16</v>
      </c>
      <c r="U14">
        <v>204.28263855421685</v>
      </c>
      <c r="V14" s="12">
        <v>214.49677048192768</v>
      </c>
      <c r="W14" s="12">
        <v>212.45394409638553</v>
      </c>
      <c r="X14" s="12" t="s">
        <v>154</v>
      </c>
      <c r="Y14" s="12" t="s">
        <v>121</v>
      </c>
      <c r="Z14" s="12" t="s">
        <v>124</v>
      </c>
      <c r="AA14" s="12" t="s">
        <v>124</v>
      </c>
      <c r="AB14" s="12" t="s">
        <v>127</v>
      </c>
      <c r="AC14" s="14" t="s">
        <v>121</v>
      </c>
    </row>
    <row r="15" spans="1:32" ht="17.25">
      <c r="A15" t="s">
        <v>169</v>
      </c>
      <c r="B15" s="27" t="s">
        <v>215</v>
      </c>
      <c r="E15" t="s">
        <v>247</v>
      </c>
      <c r="F15" s="12">
        <v>750</v>
      </c>
      <c r="G15" t="s">
        <v>122</v>
      </c>
      <c r="H15" t="s">
        <v>252</v>
      </c>
      <c r="I15" t="s">
        <v>252</v>
      </c>
      <c r="J15" t="s">
        <v>123</v>
      </c>
      <c r="K15" s="12" t="s">
        <v>124</v>
      </c>
      <c r="O15" s="13" t="s">
        <v>130</v>
      </c>
      <c r="P15" s="12" t="s">
        <v>126</v>
      </c>
      <c r="Q15" s="12">
        <v>1</v>
      </c>
      <c r="R15">
        <v>7.1120000000000001</v>
      </c>
      <c r="S15">
        <v>6.79</v>
      </c>
      <c r="T15" s="12" t="s">
        <v>16</v>
      </c>
      <c r="U15">
        <v>583.08697349397585</v>
      </c>
      <c r="V15" s="12">
        <v>612.24132216867463</v>
      </c>
      <c r="W15" s="12">
        <v>606.41045243373492</v>
      </c>
      <c r="X15" s="12" t="s">
        <v>154</v>
      </c>
      <c r="Y15" s="12" t="s">
        <v>121</v>
      </c>
      <c r="Z15" s="12" t="s">
        <v>124</v>
      </c>
      <c r="AA15" s="12" t="s">
        <v>124</v>
      </c>
      <c r="AB15" s="12" t="s">
        <v>127</v>
      </c>
      <c r="AC15" s="14" t="s">
        <v>121</v>
      </c>
    </row>
    <row r="16" spans="1:32" ht="17.25">
      <c r="A16" t="s">
        <v>170</v>
      </c>
      <c r="B16" s="27" t="s">
        <v>216</v>
      </c>
      <c r="E16" t="s">
        <v>247</v>
      </c>
      <c r="F16" s="12">
        <v>750</v>
      </c>
      <c r="G16" t="s">
        <v>248</v>
      </c>
      <c r="H16" t="s">
        <v>252</v>
      </c>
      <c r="I16" t="s">
        <v>252</v>
      </c>
      <c r="J16" t="s">
        <v>123</v>
      </c>
      <c r="K16" s="12" t="s">
        <v>124</v>
      </c>
      <c r="O16" s="13" t="s">
        <v>131</v>
      </c>
      <c r="P16" s="12" t="s">
        <v>126</v>
      </c>
      <c r="Q16" s="12">
        <v>1</v>
      </c>
      <c r="R16">
        <v>2.919</v>
      </c>
      <c r="S16">
        <v>2.86</v>
      </c>
      <c r="T16" s="12" t="s">
        <v>16</v>
      </c>
      <c r="U16">
        <v>336.14231325301205</v>
      </c>
      <c r="V16" s="12">
        <v>352.94942891566268</v>
      </c>
      <c r="W16" s="12">
        <v>349.58800578313253</v>
      </c>
      <c r="X16" s="12" t="s">
        <v>154</v>
      </c>
      <c r="Y16" s="12" t="s">
        <v>121</v>
      </c>
      <c r="Z16" s="12" t="s">
        <v>124</v>
      </c>
      <c r="AA16" s="12" t="s">
        <v>124</v>
      </c>
      <c r="AB16" s="12" t="s">
        <v>127</v>
      </c>
      <c r="AC16" s="14" t="s">
        <v>121</v>
      </c>
    </row>
    <row r="17" spans="1:29" ht="17.25">
      <c r="A17" s="13" t="s">
        <v>171</v>
      </c>
      <c r="B17" s="27" t="s">
        <v>217</v>
      </c>
      <c r="E17" t="s">
        <v>247</v>
      </c>
      <c r="F17" s="12">
        <v>750</v>
      </c>
      <c r="G17" t="s">
        <v>122</v>
      </c>
      <c r="H17" t="s">
        <v>252</v>
      </c>
      <c r="I17" t="s">
        <v>252</v>
      </c>
      <c r="J17" t="s">
        <v>123</v>
      </c>
      <c r="K17" s="12" t="s">
        <v>124</v>
      </c>
      <c r="O17" s="13" t="s">
        <v>132</v>
      </c>
      <c r="P17" s="12" t="s">
        <v>126</v>
      </c>
      <c r="Q17" s="12">
        <v>1</v>
      </c>
      <c r="R17">
        <v>2.7480000000000002</v>
      </c>
      <c r="S17">
        <v>2.66</v>
      </c>
      <c r="T17" s="12" t="s">
        <v>16</v>
      </c>
      <c r="U17">
        <v>337.33298795180724</v>
      </c>
      <c r="V17" s="12">
        <v>354.19963734939762</v>
      </c>
      <c r="W17" s="12">
        <v>350.82630746987951</v>
      </c>
      <c r="X17" s="12" t="s">
        <v>154</v>
      </c>
      <c r="Y17" s="12" t="s">
        <v>121</v>
      </c>
      <c r="Z17" s="12" t="s">
        <v>124</v>
      </c>
      <c r="AA17" s="12" t="s">
        <v>124</v>
      </c>
      <c r="AB17" s="12" t="s">
        <v>127</v>
      </c>
      <c r="AC17" s="14" t="s">
        <v>121</v>
      </c>
    </row>
    <row r="18" spans="1:29" ht="17.25">
      <c r="A18" t="s">
        <v>172</v>
      </c>
      <c r="B18" s="27" t="s">
        <v>218</v>
      </c>
      <c r="E18" t="s">
        <v>247</v>
      </c>
      <c r="F18" s="12">
        <v>750</v>
      </c>
      <c r="G18" t="s">
        <v>122</v>
      </c>
      <c r="H18" t="s">
        <v>252</v>
      </c>
      <c r="I18" t="s">
        <v>252</v>
      </c>
      <c r="J18" t="s">
        <v>123</v>
      </c>
      <c r="K18" s="12" t="s">
        <v>124</v>
      </c>
      <c r="O18" s="13" t="s">
        <v>133</v>
      </c>
      <c r="P18" s="12" t="s">
        <v>126</v>
      </c>
      <c r="Q18" s="12">
        <v>1</v>
      </c>
      <c r="R18">
        <v>2.468</v>
      </c>
      <c r="S18">
        <v>2.44</v>
      </c>
      <c r="T18" s="12" t="s">
        <v>16</v>
      </c>
      <c r="U18">
        <v>243.85906024096386</v>
      </c>
      <c r="V18" s="12">
        <v>256.05201325301203</v>
      </c>
      <c r="W18" s="12">
        <v>253.61342265060242</v>
      </c>
      <c r="X18" s="12" t="s">
        <v>154</v>
      </c>
      <c r="Y18" s="12" t="s">
        <v>121</v>
      </c>
      <c r="Z18" s="12" t="s">
        <v>124</v>
      </c>
      <c r="AA18" s="12" t="s">
        <v>124</v>
      </c>
      <c r="AB18" s="12" t="s">
        <v>127</v>
      </c>
      <c r="AC18" s="14" t="s">
        <v>121</v>
      </c>
    </row>
    <row r="19" spans="1:29" ht="17.25">
      <c r="A19" t="s">
        <v>173</v>
      </c>
      <c r="B19" s="27" t="s">
        <v>219</v>
      </c>
      <c r="E19" t="s">
        <v>247</v>
      </c>
      <c r="F19" s="12">
        <v>750</v>
      </c>
      <c r="G19" t="s">
        <v>122</v>
      </c>
      <c r="H19" t="s">
        <v>252</v>
      </c>
      <c r="I19" t="s">
        <v>252</v>
      </c>
      <c r="J19" t="s">
        <v>123</v>
      </c>
      <c r="K19" s="12" t="s">
        <v>124</v>
      </c>
      <c r="O19" s="13" t="s">
        <v>134</v>
      </c>
      <c r="P19" s="12" t="s">
        <v>126</v>
      </c>
      <c r="Q19" s="12">
        <v>1</v>
      </c>
      <c r="R19">
        <v>2.3580000000000001</v>
      </c>
      <c r="S19">
        <v>2.3199999999999998</v>
      </c>
      <c r="T19" s="12" t="s">
        <v>16</v>
      </c>
      <c r="U19">
        <v>254.11349397590357</v>
      </c>
      <c r="V19" s="12">
        <v>266.81916867469874</v>
      </c>
      <c r="W19" s="12">
        <v>264.2780337349397</v>
      </c>
      <c r="X19" s="12" t="s">
        <v>154</v>
      </c>
      <c r="Y19" s="12" t="s">
        <v>121</v>
      </c>
      <c r="Z19" s="12" t="s">
        <v>124</v>
      </c>
      <c r="AA19" s="12" t="s">
        <v>124</v>
      </c>
      <c r="AB19" s="12" t="s">
        <v>127</v>
      </c>
      <c r="AC19" s="14" t="s">
        <v>121</v>
      </c>
    </row>
    <row r="20" spans="1:29" ht="17.25">
      <c r="A20" s="13" t="s">
        <v>174</v>
      </c>
      <c r="B20" s="27" t="s">
        <v>220</v>
      </c>
      <c r="E20" t="s">
        <v>247</v>
      </c>
      <c r="F20" s="12">
        <v>750</v>
      </c>
      <c r="G20" t="s">
        <v>122</v>
      </c>
      <c r="H20" t="s">
        <v>252</v>
      </c>
      <c r="I20" t="s">
        <v>252</v>
      </c>
      <c r="J20" t="s">
        <v>123</v>
      </c>
      <c r="K20" s="12" t="s">
        <v>124</v>
      </c>
      <c r="O20" s="13" t="s">
        <v>135</v>
      </c>
      <c r="P20" s="12" t="s">
        <v>126</v>
      </c>
      <c r="Q20" s="12">
        <v>1</v>
      </c>
      <c r="R20">
        <v>1.64</v>
      </c>
      <c r="S20">
        <v>1.62</v>
      </c>
      <c r="T20" s="12" t="s">
        <v>16</v>
      </c>
      <c r="U20">
        <v>156.79879518072289</v>
      </c>
      <c r="V20" s="12">
        <v>164.63873493975905</v>
      </c>
      <c r="W20" s="12">
        <v>163.07074698795179</v>
      </c>
      <c r="X20" s="12" t="s">
        <v>154</v>
      </c>
      <c r="Y20" s="12" t="s">
        <v>121</v>
      </c>
      <c r="Z20" s="12" t="s">
        <v>124</v>
      </c>
      <c r="AA20" s="12" t="s">
        <v>124</v>
      </c>
      <c r="AB20" s="12" t="s">
        <v>127</v>
      </c>
      <c r="AC20" s="14" t="s">
        <v>121</v>
      </c>
    </row>
    <row r="21" spans="1:29" ht="17.25">
      <c r="A21" t="s">
        <v>175</v>
      </c>
      <c r="B21" s="27" t="s">
        <v>221</v>
      </c>
      <c r="E21" t="s">
        <v>247</v>
      </c>
      <c r="F21" s="12">
        <v>750</v>
      </c>
      <c r="G21" t="s">
        <v>122</v>
      </c>
      <c r="H21" t="s">
        <v>252</v>
      </c>
      <c r="I21" t="s">
        <v>252</v>
      </c>
      <c r="J21" t="s">
        <v>123</v>
      </c>
      <c r="K21" s="12" t="s">
        <v>124</v>
      </c>
      <c r="O21" s="13" t="s">
        <v>132</v>
      </c>
      <c r="P21" s="12" t="s">
        <v>126</v>
      </c>
      <c r="Q21" s="12">
        <v>1</v>
      </c>
      <c r="R21">
        <v>2.508</v>
      </c>
      <c r="S21">
        <v>2.48</v>
      </c>
      <c r="T21" s="12" t="s">
        <v>16</v>
      </c>
      <c r="U21">
        <v>250.0061204819277</v>
      </c>
      <c r="V21" s="12">
        <v>262.50642650602407</v>
      </c>
      <c r="W21" s="12">
        <v>260.00636530120482</v>
      </c>
      <c r="X21" s="12" t="s">
        <v>154</v>
      </c>
      <c r="Y21" s="12" t="s">
        <v>121</v>
      </c>
      <c r="Z21" s="12" t="s">
        <v>124</v>
      </c>
      <c r="AA21" s="12" t="s">
        <v>124</v>
      </c>
      <c r="AB21" s="12" t="s">
        <v>127</v>
      </c>
      <c r="AC21" s="14" t="s">
        <v>121</v>
      </c>
    </row>
    <row r="22" spans="1:29" ht="17.25">
      <c r="A22" s="13" t="s">
        <v>176</v>
      </c>
      <c r="B22" s="27" t="s">
        <v>222</v>
      </c>
      <c r="E22" t="s">
        <v>247</v>
      </c>
      <c r="F22" s="12">
        <v>750</v>
      </c>
      <c r="G22" t="s">
        <v>122</v>
      </c>
      <c r="J22" s="29" t="s">
        <v>250</v>
      </c>
      <c r="K22" s="12" t="s">
        <v>124</v>
      </c>
      <c r="O22" s="13" t="s">
        <v>125</v>
      </c>
      <c r="P22" s="12" t="s">
        <v>126</v>
      </c>
      <c r="Q22" s="12">
        <v>1</v>
      </c>
      <c r="R22">
        <v>1.681</v>
      </c>
      <c r="S22">
        <v>1.66</v>
      </c>
      <c r="T22" s="12" t="s">
        <v>16</v>
      </c>
      <c r="U22">
        <v>159.38167469879517</v>
      </c>
      <c r="V22" s="12">
        <v>167.35075843373494</v>
      </c>
      <c r="W22" s="12">
        <v>165.75694168674698</v>
      </c>
      <c r="X22" s="12" t="s">
        <v>154</v>
      </c>
      <c r="Y22" s="12" t="s">
        <v>121</v>
      </c>
      <c r="Z22" s="12" t="s">
        <v>124</v>
      </c>
      <c r="AA22" s="12" t="s">
        <v>124</v>
      </c>
      <c r="AB22" s="12" t="s">
        <v>127</v>
      </c>
      <c r="AC22" s="14" t="s">
        <v>121</v>
      </c>
    </row>
    <row r="23" spans="1:29" ht="17.25">
      <c r="A23" s="13" t="s">
        <v>177</v>
      </c>
      <c r="B23" s="27" t="s">
        <v>223</v>
      </c>
      <c r="E23" t="s">
        <v>247</v>
      </c>
      <c r="F23" s="12">
        <v>750</v>
      </c>
      <c r="G23" t="s">
        <v>122</v>
      </c>
      <c r="J23" s="29" t="s">
        <v>250</v>
      </c>
      <c r="K23" s="12" t="s">
        <v>124</v>
      </c>
      <c r="O23" s="13" t="s">
        <v>128</v>
      </c>
      <c r="P23" s="12" t="s">
        <v>126</v>
      </c>
      <c r="Q23" s="12">
        <v>1</v>
      </c>
      <c r="R23">
        <v>2.6</v>
      </c>
      <c r="S23">
        <v>2.58</v>
      </c>
      <c r="T23" s="12" t="s">
        <v>16</v>
      </c>
      <c r="U23">
        <v>245.78568674698795</v>
      </c>
      <c r="V23" s="12">
        <v>258.07497108433734</v>
      </c>
      <c r="W23" s="12">
        <v>255.61711421686746</v>
      </c>
      <c r="X23" s="12" t="s">
        <v>154</v>
      </c>
      <c r="Y23" s="12" t="s">
        <v>121</v>
      </c>
      <c r="Z23" s="12" t="s">
        <v>124</v>
      </c>
      <c r="AA23" s="12" t="s">
        <v>124</v>
      </c>
      <c r="AB23" s="12" t="s">
        <v>127</v>
      </c>
      <c r="AC23" s="14" t="s">
        <v>121</v>
      </c>
    </row>
    <row r="24" spans="1:29" ht="17.25">
      <c r="A24" s="13" t="s">
        <v>178</v>
      </c>
      <c r="B24" s="27" t="s">
        <v>224</v>
      </c>
      <c r="E24" t="s">
        <v>247</v>
      </c>
      <c r="F24" s="12">
        <v>750</v>
      </c>
      <c r="G24" t="s">
        <v>122</v>
      </c>
      <c r="J24" s="29" t="s">
        <v>250</v>
      </c>
      <c r="K24" s="12" t="s">
        <v>124</v>
      </c>
      <c r="O24" s="17" t="s">
        <v>129</v>
      </c>
      <c r="P24" s="12" t="s">
        <v>126</v>
      </c>
      <c r="Q24" s="12">
        <v>1</v>
      </c>
      <c r="R24">
        <v>3.01</v>
      </c>
      <c r="S24">
        <v>2.97</v>
      </c>
      <c r="T24" s="12" t="s">
        <v>16</v>
      </c>
      <c r="U24">
        <v>292.39939759036145</v>
      </c>
      <c r="V24" s="12">
        <v>307.01936746987951</v>
      </c>
      <c r="W24" s="12">
        <v>304.0953734939759</v>
      </c>
      <c r="X24" s="12" t="s">
        <v>154</v>
      </c>
      <c r="Y24" s="12" t="s">
        <v>121</v>
      </c>
      <c r="Z24" s="12" t="s">
        <v>124</v>
      </c>
      <c r="AA24" s="12" t="s">
        <v>124</v>
      </c>
      <c r="AB24" s="12" t="s">
        <v>127</v>
      </c>
      <c r="AC24" s="14" t="s">
        <v>121</v>
      </c>
    </row>
    <row r="25" spans="1:29" ht="17.25">
      <c r="A25" s="13" t="s">
        <v>179</v>
      </c>
      <c r="B25" s="27" t="s">
        <v>225</v>
      </c>
      <c r="E25" t="s">
        <v>247</v>
      </c>
      <c r="F25" s="12">
        <v>750</v>
      </c>
      <c r="G25" t="s">
        <v>122</v>
      </c>
      <c r="J25" s="29" t="s">
        <v>250</v>
      </c>
      <c r="K25" s="12" t="s">
        <v>124</v>
      </c>
      <c r="O25" s="13" t="s">
        <v>130</v>
      </c>
      <c r="P25" s="12" t="s">
        <v>126</v>
      </c>
      <c r="Q25" s="12">
        <v>1</v>
      </c>
      <c r="R25">
        <v>3.35</v>
      </c>
      <c r="S25">
        <v>2.95</v>
      </c>
      <c r="T25" s="12" t="s">
        <v>16</v>
      </c>
      <c r="U25">
        <v>267.48493975903614</v>
      </c>
      <c r="V25" s="12">
        <v>280.85918674698792</v>
      </c>
      <c r="W25" s="12">
        <v>278.18433734939759</v>
      </c>
      <c r="X25" s="12" t="s">
        <v>154</v>
      </c>
      <c r="Y25" s="12" t="s">
        <v>121</v>
      </c>
      <c r="Z25" s="12" t="s">
        <v>124</v>
      </c>
      <c r="AA25" s="12" t="s">
        <v>124</v>
      </c>
      <c r="AB25" s="12" t="s">
        <v>127</v>
      </c>
      <c r="AC25" s="14" t="s">
        <v>121</v>
      </c>
    </row>
    <row r="26" spans="1:29" ht="17.25">
      <c r="A26" s="13" t="s">
        <v>180</v>
      </c>
      <c r="B26" s="27" t="s">
        <v>226</v>
      </c>
      <c r="E26" t="s">
        <v>247</v>
      </c>
      <c r="F26" s="12">
        <v>750</v>
      </c>
      <c r="G26" t="s">
        <v>249</v>
      </c>
      <c r="J26" s="29" t="s">
        <v>250</v>
      </c>
      <c r="K26" s="12" t="s">
        <v>124</v>
      </c>
      <c r="O26" s="13" t="s">
        <v>131</v>
      </c>
      <c r="P26" s="12" t="s">
        <v>126</v>
      </c>
      <c r="Q26" s="12">
        <v>1</v>
      </c>
      <c r="R26">
        <v>2.964</v>
      </c>
      <c r="S26">
        <v>2.68</v>
      </c>
      <c r="T26" s="12" t="s">
        <v>16</v>
      </c>
      <c r="U26">
        <v>319.97349397590358</v>
      </c>
      <c r="V26" s="12">
        <v>335.97216867469876</v>
      </c>
      <c r="W26" s="12">
        <v>332.77243373493974</v>
      </c>
      <c r="X26" s="12" t="s">
        <v>154</v>
      </c>
      <c r="Y26" s="12" t="s">
        <v>121</v>
      </c>
      <c r="Z26" s="12" t="s">
        <v>124</v>
      </c>
      <c r="AA26" s="12" t="s">
        <v>124</v>
      </c>
      <c r="AB26" s="12" t="s">
        <v>127</v>
      </c>
      <c r="AC26" s="14" t="s">
        <v>121</v>
      </c>
    </row>
    <row r="27" spans="1:29" ht="17.25">
      <c r="A27" s="13" t="s">
        <v>181</v>
      </c>
      <c r="B27" s="27" t="s">
        <v>227</v>
      </c>
      <c r="E27" t="s">
        <v>247</v>
      </c>
      <c r="F27" s="12">
        <v>750</v>
      </c>
      <c r="G27" t="s">
        <v>122</v>
      </c>
      <c r="J27" s="29" t="s">
        <v>250</v>
      </c>
      <c r="K27" s="12" t="s">
        <v>124</v>
      </c>
      <c r="O27" s="13" t="s">
        <v>132</v>
      </c>
      <c r="P27" s="12" t="s">
        <v>126</v>
      </c>
      <c r="Q27" s="12">
        <v>1</v>
      </c>
      <c r="R27">
        <v>2.82</v>
      </c>
      <c r="S27">
        <v>1.97</v>
      </c>
      <c r="T27" s="12" t="s">
        <v>16</v>
      </c>
      <c r="U27">
        <v>465.02831325301202</v>
      </c>
      <c r="V27" s="12">
        <v>488.27972891566264</v>
      </c>
      <c r="W27" s="12">
        <v>483.6294457831325</v>
      </c>
      <c r="X27" s="12" t="s">
        <v>154</v>
      </c>
      <c r="Y27" s="12" t="s">
        <v>121</v>
      </c>
      <c r="Z27" s="12" t="s">
        <v>124</v>
      </c>
      <c r="AA27" s="12" t="s">
        <v>124</v>
      </c>
      <c r="AB27" s="12" t="s">
        <v>127</v>
      </c>
      <c r="AC27" s="14" t="s">
        <v>121</v>
      </c>
    </row>
    <row r="28" spans="1:29" ht="17.25">
      <c r="A28" s="13" t="s">
        <v>182</v>
      </c>
      <c r="B28" s="27" t="s">
        <v>228</v>
      </c>
      <c r="E28" t="s">
        <v>247</v>
      </c>
      <c r="F28" s="12">
        <v>750</v>
      </c>
      <c r="G28" t="s">
        <v>122</v>
      </c>
      <c r="J28" s="29" t="s">
        <v>250</v>
      </c>
      <c r="K28" s="12" t="s">
        <v>124</v>
      </c>
      <c r="O28" s="13" t="s">
        <v>133</v>
      </c>
      <c r="P28" s="12" t="s">
        <v>126</v>
      </c>
      <c r="Q28" s="12">
        <v>1</v>
      </c>
      <c r="R28">
        <v>2.9089999999999998</v>
      </c>
      <c r="S28">
        <v>2.87</v>
      </c>
      <c r="T28" s="12" t="s">
        <v>16</v>
      </c>
      <c r="U28">
        <v>290.54956626506026</v>
      </c>
      <c r="V28" s="12">
        <v>305.07704457831329</v>
      </c>
      <c r="W28" s="12">
        <v>302.1715489156627</v>
      </c>
      <c r="X28" s="12" t="s">
        <v>154</v>
      </c>
      <c r="Y28" s="12" t="s">
        <v>121</v>
      </c>
      <c r="Z28" s="12" t="s">
        <v>124</v>
      </c>
      <c r="AA28" s="12" t="s">
        <v>124</v>
      </c>
      <c r="AB28" s="12" t="s">
        <v>127</v>
      </c>
      <c r="AC28" s="14" t="s">
        <v>121</v>
      </c>
    </row>
    <row r="29" spans="1:29" ht="17.25">
      <c r="A29" s="13" t="s">
        <v>183</v>
      </c>
      <c r="B29" s="27" t="s">
        <v>229</v>
      </c>
      <c r="E29" t="s">
        <v>247</v>
      </c>
      <c r="F29" s="12">
        <v>750</v>
      </c>
      <c r="G29" t="s">
        <v>122</v>
      </c>
      <c r="J29" s="29" t="s">
        <v>250</v>
      </c>
      <c r="K29" s="12" t="s">
        <v>124</v>
      </c>
      <c r="O29" s="13" t="s">
        <v>134</v>
      </c>
      <c r="P29" s="12" t="s">
        <v>126</v>
      </c>
      <c r="Q29" s="12">
        <v>1</v>
      </c>
      <c r="R29">
        <v>2.3660000000000001</v>
      </c>
      <c r="S29">
        <v>2.35</v>
      </c>
      <c r="T29" s="12" t="s">
        <v>16</v>
      </c>
      <c r="U29">
        <v>223.86421686746985</v>
      </c>
      <c r="V29" s="12">
        <v>235.05742771084334</v>
      </c>
      <c r="W29" s="12">
        <v>232.81878554216865</v>
      </c>
      <c r="X29" s="12" t="s">
        <v>154</v>
      </c>
      <c r="Y29" s="12" t="s">
        <v>121</v>
      </c>
      <c r="Z29" s="12" t="s">
        <v>124</v>
      </c>
      <c r="AA29" s="12" t="s">
        <v>124</v>
      </c>
      <c r="AB29" s="12" t="s">
        <v>127</v>
      </c>
      <c r="AC29" s="14" t="s">
        <v>121</v>
      </c>
    </row>
    <row r="30" spans="1:29" ht="17.25">
      <c r="A30" s="13" t="s">
        <v>184</v>
      </c>
      <c r="B30" s="28" t="s">
        <v>230</v>
      </c>
      <c r="E30" t="s">
        <v>247</v>
      </c>
      <c r="F30" s="12">
        <v>750</v>
      </c>
      <c r="G30" t="s">
        <v>122</v>
      </c>
      <c r="J30" s="29" t="s">
        <v>250</v>
      </c>
      <c r="K30" s="12" t="s">
        <v>124</v>
      </c>
      <c r="O30" s="13" t="s">
        <v>135</v>
      </c>
      <c r="P30" s="12" t="s">
        <v>126</v>
      </c>
      <c r="Q30" s="12">
        <v>1</v>
      </c>
      <c r="R30">
        <v>1.532</v>
      </c>
      <c r="S30">
        <v>1.52</v>
      </c>
      <c r="T30" s="12" t="s">
        <v>16</v>
      </c>
      <c r="U30">
        <v>136.83036144578315</v>
      </c>
      <c r="V30" s="12">
        <v>143.6718795180723</v>
      </c>
      <c r="W30" s="12">
        <v>142.30357590361447</v>
      </c>
      <c r="X30" s="12" t="s">
        <v>154</v>
      </c>
      <c r="Y30" s="12" t="s">
        <v>121</v>
      </c>
      <c r="Z30" s="12" t="s">
        <v>124</v>
      </c>
      <c r="AA30" s="12" t="s">
        <v>124</v>
      </c>
      <c r="AB30" s="12" t="s">
        <v>127</v>
      </c>
      <c r="AC30" s="14" t="s">
        <v>121</v>
      </c>
    </row>
    <row r="31" spans="1:29" ht="17.25">
      <c r="A31" s="13" t="s">
        <v>185</v>
      </c>
      <c r="B31" s="27" t="s">
        <v>231</v>
      </c>
      <c r="E31" t="s">
        <v>247</v>
      </c>
      <c r="F31" s="12">
        <v>750</v>
      </c>
      <c r="G31" t="s">
        <v>122</v>
      </c>
      <c r="J31" s="29" t="s">
        <v>250</v>
      </c>
      <c r="K31" s="12" t="s">
        <v>124</v>
      </c>
      <c r="O31" s="13" t="s">
        <v>132</v>
      </c>
      <c r="P31" s="12" t="s">
        <v>126</v>
      </c>
      <c r="Q31" s="12">
        <v>1</v>
      </c>
      <c r="R31">
        <v>2.08</v>
      </c>
      <c r="S31">
        <v>2.06</v>
      </c>
      <c r="T31" s="12" t="s">
        <v>16</v>
      </c>
      <c r="U31">
        <v>197.07783132530119</v>
      </c>
      <c r="V31" s="12">
        <v>206.93172289156624</v>
      </c>
      <c r="W31" s="12">
        <v>204.96094457831325</v>
      </c>
      <c r="X31" s="12" t="s">
        <v>154</v>
      </c>
      <c r="Y31" s="12" t="s">
        <v>121</v>
      </c>
      <c r="Z31" s="12" t="s">
        <v>124</v>
      </c>
      <c r="AA31" s="12" t="s">
        <v>124</v>
      </c>
      <c r="AB31" s="12" t="s">
        <v>127</v>
      </c>
      <c r="AC31" s="14" t="s">
        <v>121</v>
      </c>
    </row>
    <row r="32" spans="1:29" ht="17.25">
      <c r="A32" s="13" t="s">
        <v>186</v>
      </c>
      <c r="B32" s="27" t="s">
        <v>232</v>
      </c>
      <c r="E32" t="s">
        <v>247</v>
      </c>
      <c r="F32" s="12">
        <v>750</v>
      </c>
      <c r="G32" t="s">
        <v>122</v>
      </c>
      <c r="J32" s="29" t="s">
        <v>250</v>
      </c>
      <c r="K32" s="12" t="s">
        <v>124</v>
      </c>
      <c r="O32" s="13" t="s">
        <v>125</v>
      </c>
      <c r="P32" s="12" t="s">
        <v>126</v>
      </c>
      <c r="Q32" s="12">
        <v>1</v>
      </c>
      <c r="R32">
        <v>1.056</v>
      </c>
      <c r="S32">
        <v>0.75</v>
      </c>
      <c r="T32" s="12" t="s">
        <v>16</v>
      </c>
      <c r="U32">
        <v>75.607831325301206</v>
      </c>
      <c r="V32" s="12">
        <v>79.388222891566272</v>
      </c>
      <c r="W32" s="12">
        <v>78.632144578313259</v>
      </c>
      <c r="X32" s="12" t="s">
        <v>154</v>
      </c>
      <c r="Y32" s="12" t="s">
        <v>121</v>
      </c>
      <c r="Z32" s="12" t="s">
        <v>124</v>
      </c>
      <c r="AA32" s="12" t="s">
        <v>124</v>
      </c>
      <c r="AB32" s="12" t="s">
        <v>127</v>
      </c>
      <c r="AC32" s="14" t="s">
        <v>121</v>
      </c>
    </row>
    <row r="33" spans="1:29" ht="17.25">
      <c r="A33" s="13" t="s">
        <v>187</v>
      </c>
      <c r="B33" s="27" t="s">
        <v>233</v>
      </c>
      <c r="E33" t="s">
        <v>247</v>
      </c>
      <c r="F33" s="12">
        <v>750</v>
      </c>
      <c r="G33" t="s">
        <v>122</v>
      </c>
      <c r="J33" s="29" t="s">
        <v>250</v>
      </c>
      <c r="K33" s="12" t="s">
        <v>124</v>
      </c>
      <c r="O33" s="13" t="s">
        <v>128</v>
      </c>
      <c r="P33" s="12" t="s">
        <v>126</v>
      </c>
      <c r="Q33" s="12">
        <v>1</v>
      </c>
      <c r="R33">
        <v>1.49</v>
      </c>
      <c r="S33">
        <v>1.48</v>
      </c>
      <c r="T33" s="12" t="s">
        <v>16</v>
      </c>
      <c r="U33">
        <v>130.29036144578311</v>
      </c>
      <c r="V33" s="12">
        <v>136.80487951807225</v>
      </c>
      <c r="W33" s="12">
        <v>135.50197590361444</v>
      </c>
      <c r="X33" s="12" t="s">
        <v>154</v>
      </c>
      <c r="Y33" s="12" t="s">
        <v>121</v>
      </c>
      <c r="Z33" s="12" t="s">
        <v>124</v>
      </c>
      <c r="AA33" s="12" t="s">
        <v>124</v>
      </c>
      <c r="AB33" s="12" t="s">
        <v>127</v>
      </c>
      <c r="AC33" s="14" t="s">
        <v>121</v>
      </c>
    </row>
    <row r="34" spans="1:29" ht="17.25">
      <c r="A34" s="13" t="s">
        <v>188</v>
      </c>
      <c r="B34" s="28" t="s">
        <v>234</v>
      </c>
      <c r="E34" t="s">
        <v>247</v>
      </c>
      <c r="F34" s="12">
        <v>750</v>
      </c>
      <c r="G34" t="s">
        <v>122</v>
      </c>
      <c r="J34" s="29" t="s">
        <v>250</v>
      </c>
      <c r="K34" s="12" t="s">
        <v>124</v>
      </c>
      <c r="O34" s="17" t="s">
        <v>129</v>
      </c>
      <c r="P34" s="12" t="s">
        <v>126</v>
      </c>
      <c r="Q34" s="12">
        <v>1</v>
      </c>
      <c r="R34">
        <v>1.39</v>
      </c>
      <c r="S34">
        <v>1.39</v>
      </c>
      <c r="T34" s="12" t="s">
        <v>16</v>
      </c>
      <c r="U34">
        <v>115.13554216867469</v>
      </c>
      <c r="V34" s="12">
        <v>120.89231927710843</v>
      </c>
      <c r="W34" s="12">
        <v>119.74096385542168</v>
      </c>
      <c r="X34" s="12" t="s">
        <v>154</v>
      </c>
      <c r="Y34" s="12" t="s">
        <v>121</v>
      </c>
      <c r="Z34" s="12" t="s">
        <v>124</v>
      </c>
      <c r="AA34" s="12" t="s">
        <v>124</v>
      </c>
      <c r="AB34" s="12" t="s">
        <v>127</v>
      </c>
      <c r="AC34" s="14" t="s">
        <v>121</v>
      </c>
    </row>
    <row r="35" spans="1:29" ht="17.25">
      <c r="A35" s="13" t="s">
        <v>189</v>
      </c>
      <c r="B35" s="27" t="s">
        <v>235</v>
      </c>
      <c r="E35" t="s">
        <v>247</v>
      </c>
      <c r="F35" s="12">
        <v>750</v>
      </c>
      <c r="G35" t="s">
        <v>122</v>
      </c>
      <c r="J35" s="29" t="s">
        <v>250</v>
      </c>
      <c r="K35" s="12" t="s">
        <v>124</v>
      </c>
      <c r="O35" s="13" t="s">
        <v>130</v>
      </c>
      <c r="P35" s="12" t="s">
        <v>126</v>
      </c>
      <c r="Q35" s="12">
        <v>1</v>
      </c>
      <c r="R35">
        <v>2.6440000000000001</v>
      </c>
      <c r="S35">
        <v>2.5099999999999998</v>
      </c>
      <c r="T35" s="12" t="s">
        <v>16</v>
      </c>
      <c r="U35">
        <v>249.35240963855418</v>
      </c>
      <c r="V35" s="12">
        <v>261.82003012048187</v>
      </c>
      <c r="W35" s="12">
        <v>259.32650602409632</v>
      </c>
      <c r="X35" s="12" t="s">
        <v>154</v>
      </c>
      <c r="Y35" s="12" t="s">
        <v>121</v>
      </c>
      <c r="Z35" s="12" t="s">
        <v>124</v>
      </c>
      <c r="AA35" s="12" t="s">
        <v>124</v>
      </c>
      <c r="AB35" s="12" t="s">
        <v>127</v>
      </c>
      <c r="AC35" s="14" t="s">
        <v>121</v>
      </c>
    </row>
    <row r="36" spans="1:29" ht="17.25">
      <c r="A36" s="13" t="s">
        <v>190</v>
      </c>
      <c r="B36" s="27" t="s">
        <v>236</v>
      </c>
      <c r="E36" t="s">
        <v>247</v>
      </c>
      <c r="F36" s="12">
        <v>750</v>
      </c>
      <c r="G36" t="s">
        <v>122</v>
      </c>
      <c r="J36" s="29" t="s">
        <v>250</v>
      </c>
      <c r="K36" s="12" t="s">
        <v>124</v>
      </c>
      <c r="O36" s="13" t="s">
        <v>131</v>
      </c>
      <c r="P36" s="12" t="s">
        <v>126</v>
      </c>
      <c r="Q36" s="12">
        <v>1</v>
      </c>
      <c r="R36">
        <v>0.98799999999999999</v>
      </c>
      <c r="S36">
        <f>R36-(AR36/5)</f>
        <v>0.98799999999999999</v>
      </c>
      <c r="T36" s="12" t="s">
        <v>16</v>
      </c>
      <c r="U36">
        <v>90.572289156626496</v>
      </c>
      <c r="V36" s="12">
        <v>95.10090361445782</v>
      </c>
      <c r="W36" s="12">
        <v>94.19518072289155</v>
      </c>
      <c r="X36" s="12" t="s">
        <v>154</v>
      </c>
      <c r="Y36" s="12" t="s">
        <v>121</v>
      </c>
      <c r="Z36" s="12" t="s">
        <v>124</v>
      </c>
      <c r="AA36" s="12" t="s">
        <v>124</v>
      </c>
      <c r="AB36" s="12" t="s">
        <v>127</v>
      </c>
      <c r="AC36" s="14" t="s">
        <v>121</v>
      </c>
    </row>
    <row r="37" spans="1:29" ht="17.25">
      <c r="A37" s="13" t="s">
        <v>191</v>
      </c>
      <c r="B37" s="27" t="s">
        <v>237</v>
      </c>
      <c r="E37" t="s">
        <v>247</v>
      </c>
      <c r="F37" s="12">
        <v>750</v>
      </c>
      <c r="G37" t="s">
        <v>122</v>
      </c>
      <c r="J37" s="29" t="s">
        <v>250</v>
      </c>
      <c r="K37" s="12" t="s">
        <v>124</v>
      </c>
      <c r="O37" s="13" t="s">
        <v>132</v>
      </c>
      <c r="P37" s="12" t="s">
        <v>126</v>
      </c>
      <c r="Q37" s="12">
        <v>1</v>
      </c>
      <c r="R37">
        <v>1.532</v>
      </c>
      <c r="S37">
        <f>R37-(AR37/5)</f>
        <v>1.532</v>
      </c>
      <c r="T37" s="12" t="s">
        <v>16</v>
      </c>
      <c r="U37">
        <v>149.8265060240964</v>
      </c>
      <c r="V37" s="12">
        <v>157.31783132530123</v>
      </c>
      <c r="W37" s="12">
        <v>155.81956626506025</v>
      </c>
      <c r="X37" s="12" t="s">
        <v>154</v>
      </c>
      <c r="Y37" s="12" t="s">
        <v>121</v>
      </c>
      <c r="Z37" s="12" t="s">
        <v>124</v>
      </c>
      <c r="AA37" s="12" t="s">
        <v>124</v>
      </c>
      <c r="AB37" s="12" t="s">
        <v>127</v>
      </c>
      <c r="AC37" s="14" t="s">
        <v>121</v>
      </c>
    </row>
    <row r="38" spans="1:29" ht="17.25">
      <c r="A38" s="13" t="s">
        <v>192</v>
      </c>
      <c r="B38" s="27" t="s">
        <v>238</v>
      </c>
      <c r="E38" t="s">
        <v>247</v>
      </c>
      <c r="F38" s="12">
        <v>750</v>
      </c>
      <c r="G38" t="s">
        <v>122</v>
      </c>
      <c r="J38" s="29" t="s">
        <v>250</v>
      </c>
      <c r="K38" s="12" t="s">
        <v>124</v>
      </c>
      <c r="O38" s="13" t="s">
        <v>133</v>
      </c>
      <c r="P38" s="12" t="s">
        <v>126</v>
      </c>
      <c r="Q38" s="12">
        <v>1</v>
      </c>
      <c r="R38">
        <v>2.0939999999999999</v>
      </c>
      <c r="S38">
        <v>1.78</v>
      </c>
      <c r="T38" s="12" t="s">
        <v>16</v>
      </c>
      <c r="U38">
        <v>174.84939759036143</v>
      </c>
      <c r="V38" s="12">
        <v>183.5918674698795</v>
      </c>
      <c r="W38" s="12">
        <v>181.84337349397589</v>
      </c>
      <c r="X38" s="12" t="s">
        <v>154</v>
      </c>
      <c r="Y38" s="12" t="s">
        <v>121</v>
      </c>
      <c r="Z38" s="12" t="s">
        <v>124</v>
      </c>
      <c r="AA38" s="12" t="s">
        <v>124</v>
      </c>
      <c r="AB38" s="12" t="s">
        <v>127</v>
      </c>
      <c r="AC38" s="14" t="s">
        <v>121</v>
      </c>
    </row>
    <row r="39" spans="1:29" ht="17.25">
      <c r="A39" s="13" t="s">
        <v>193</v>
      </c>
      <c r="B39" s="27" t="s">
        <v>239</v>
      </c>
      <c r="E39" t="s">
        <v>247</v>
      </c>
      <c r="F39" s="12">
        <v>750</v>
      </c>
      <c r="G39" t="s">
        <v>122</v>
      </c>
      <c r="J39" s="29" t="s">
        <v>250</v>
      </c>
      <c r="K39" s="12" t="s">
        <v>124</v>
      </c>
      <c r="O39" s="13" t="s">
        <v>134</v>
      </c>
      <c r="P39" s="12" t="s">
        <v>126</v>
      </c>
      <c r="Q39" s="12">
        <v>1</v>
      </c>
      <c r="R39">
        <v>2.8959999999999999</v>
      </c>
      <c r="S39">
        <v>2.83</v>
      </c>
      <c r="T39" s="12" t="s">
        <v>16</v>
      </c>
      <c r="U39">
        <v>380.24551807228914</v>
      </c>
      <c r="V39" s="12">
        <v>399.25779397590361</v>
      </c>
      <c r="W39" s="12">
        <v>395.45533879518069</v>
      </c>
      <c r="X39" s="12" t="s">
        <v>154</v>
      </c>
      <c r="Y39" s="12" t="s">
        <v>121</v>
      </c>
      <c r="Z39" s="12" t="s">
        <v>124</v>
      </c>
      <c r="AA39" s="12" t="s">
        <v>124</v>
      </c>
      <c r="AB39" s="12" t="s">
        <v>127</v>
      </c>
      <c r="AC39" s="14" t="s">
        <v>121</v>
      </c>
    </row>
    <row r="40" spans="1:29" ht="17.25">
      <c r="A40" s="13" t="s">
        <v>194</v>
      </c>
      <c r="B40" s="28" t="s">
        <v>240</v>
      </c>
      <c r="E40" t="s">
        <v>247</v>
      </c>
      <c r="F40" s="12">
        <v>750</v>
      </c>
      <c r="G40" t="s">
        <v>122</v>
      </c>
      <c r="J40" s="29" t="s">
        <v>250</v>
      </c>
      <c r="K40" s="12" t="s">
        <v>124</v>
      </c>
      <c r="O40" s="13" t="s">
        <v>135</v>
      </c>
      <c r="P40" s="12" t="s">
        <v>126</v>
      </c>
      <c r="Q40" s="12">
        <v>1</v>
      </c>
      <c r="R40">
        <v>0.82399999999999995</v>
      </c>
      <c r="S40">
        <v>0.52</v>
      </c>
      <c r="T40" s="12" t="s">
        <v>16</v>
      </c>
      <c r="U40">
        <v>51.506024096385538</v>
      </c>
      <c r="V40" s="12">
        <v>54.081325301204814</v>
      </c>
      <c r="W40" s="12">
        <v>53.566265060240958</v>
      </c>
      <c r="X40" s="12" t="s">
        <v>154</v>
      </c>
      <c r="Y40" s="12" t="s">
        <v>121</v>
      </c>
      <c r="Z40" s="12" t="s">
        <v>124</v>
      </c>
      <c r="AA40" s="12" t="s">
        <v>124</v>
      </c>
      <c r="AB40" s="12" t="s">
        <v>127</v>
      </c>
      <c r="AC40" s="14" t="s">
        <v>121</v>
      </c>
    </row>
    <row r="41" spans="1:29" ht="17.25">
      <c r="A41" s="13" t="s">
        <v>195</v>
      </c>
      <c r="B41" s="27" t="s">
        <v>241</v>
      </c>
      <c r="E41" t="s">
        <v>247</v>
      </c>
      <c r="F41" s="12">
        <v>750</v>
      </c>
      <c r="G41" t="s">
        <v>122</v>
      </c>
      <c r="J41" s="29" t="s">
        <v>250</v>
      </c>
      <c r="K41" s="12" t="s">
        <v>124</v>
      </c>
      <c r="O41" s="13" t="s">
        <v>132</v>
      </c>
      <c r="P41" s="12" t="s">
        <v>126</v>
      </c>
      <c r="Q41" s="12">
        <v>1</v>
      </c>
      <c r="R41">
        <v>1.76</v>
      </c>
      <c r="S41">
        <v>1.72</v>
      </c>
      <c r="T41" s="12" t="s">
        <v>16</v>
      </c>
      <c r="U41">
        <v>222.11742168674698</v>
      </c>
      <c r="V41" s="12">
        <v>233.22329277108432</v>
      </c>
      <c r="W41" s="12">
        <v>231.00211855421685</v>
      </c>
      <c r="X41" s="12" t="s">
        <v>154</v>
      </c>
      <c r="Y41" s="12" t="s">
        <v>121</v>
      </c>
      <c r="Z41" s="12" t="s">
        <v>124</v>
      </c>
      <c r="AA41" s="12" t="s">
        <v>124</v>
      </c>
      <c r="AB41" s="12" t="s">
        <v>127</v>
      </c>
      <c r="AC41" s="14" t="s">
        <v>121</v>
      </c>
    </row>
    <row r="42" spans="1:29" ht="17.25">
      <c r="A42" s="13" t="s">
        <v>196</v>
      </c>
      <c r="B42" s="27" t="s">
        <v>235</v>
      </c>
      <c r="E42" t="s">
        <v>247</v>
      </c>
      <c r="F42" s="12">
        <v>750</v>
      </c>
      <c r="G42" t="s">
        <v>122</v>
      </c>
      <c r="J42" s="29" t="s">
        <v>251</v>
      </c>
      <c r="K42" s="12" t="s">
        <v>124</v>
      </c>
      <c r="O42" s="13" t="s">
        <v>125</v>
      </c>
      <c r="P42" s="12" t="s">
        <v>126</v>
      </c>
      <c r="Q42" s="12">
        <v>1</v>
      </c>
      <c r="R42">
        <v>1.76</v>
      </c>
      <c r="S42">
        <v>1.72</v>
      </c>
      <c r="T42" s="12" t="s">
        <v>16</v>
      </c>
      <c r="U42">
        <v>222.11742168674698</v>
      </c>
      <c r="V42" s="12">
        <v>233.22329277108432</v>
      </c>
      <c r="W42" s="12">
        <v>231.00211855421685</v>
      </c>
      <c r="X42" s="12" t="s">
        <v>154</v>
      </c>
      <c r="Y42" s="12" t="s">
        <v>121</v>
      </c>
      <c r="Z42" s="12" t="s">
        <v>124</v>
      </c>
      <c r="AA42" s="12" t="s">
        <v>124</v>
      </c>
      <c r="AB42" s="12" t="s">
        <v>127</v>
      </c>
      <c r="AC42" s="14" t="s">
        <v>121</v>
      </c>
    </row>
    <row r="43" spans="1:29" ht="17.25">
      <c r="A43" s="13" t="s">
        <v>197</v>
      </c>
      <c r="B43" t="s">
        <v>242</v>
      </c>
      <c r="E43" t="s">
        <v>247</v>
      </c>
      <c r="F43" s="12">
        <v>750</v>
      </c>
      <c r="G43" t="s">
        <v>122</v>
      </c>
      <c r="J43" s="29" t="s">
        <v>251</v>
      </c>
      <c r="K43" s="12" t="s">
        <v>124</v>
      </c>
      <c r="O43" s="13" t="s">
        <v>128</v>
      </c>
      <c r="P43" s="12" t="s">
        <v>126</v>
      </c>
      <c r="Q43" s="12">
        <v>1</v>
      </c>
      <c r="R43">
        <v>32.07</v>
      </c>
      <c r="S43">
        <v>25.49</v>
      </c>
      <c r="T43" s="12" t="s">
        <v>16</v>
      </c>
      <c r="U43">
        <v>2194.2150602409638</v>
      </c>
      <c r="V43" s="12">
        <v>2303.9258132530122</v>
      </c>
      <c r="W43" s="12">
        <v>2281.9836626506021</v>
      </c>
      <c r="X43" s="12" t="s">
        <v>154</v>
      </c>
      <c r="Y43" s="12" t="s">
        <v>121</v>
      </c>
      <c r="Z43" s="12" t="s">
        <v>124</v>
      </c>
      <c r="AA43" s="12" t="s">
        <v>124</v>
      </c>
      <c r="AB43" s="12" t="s">
        <v>127</v>
      </c>
      <c r="AC43" s="14" t="s">
        <v>121</v>
      </c>
    </row>
    <row r="44" spans="1:29" ht="17.25">
      <c r="A44" s="13" t="s">
        <v>198</v>
      </c>
      <c r="B44" t="s">
        <v>243</v>
      </c>
      <c r="E44" t="s">
        <v>247</v>
      </c>
      <c r="F44" s="12">
        <v>750</v>
      </c>
      <c r="G44" t="s">
        <v>249</v>
      </c>
      <c r="J44" s="29" t="s">
        <v>251</v>
      </c>
      <c r="K44" s="12" t="s">
        <v>124</v>
      </c>
      <c r="O44" s="17" t="s">
        <v>129</v>
      </c>
      <c r="P44" s="12" t="s">
        <v>126</v>
      </c>
      <c r="Q44" s="12">
        <v>1</v>
      </c>
      <c r="R44">
        <v>23.15</v>
      </c>
      <c r="S44">
        <v>23.15</v>
      </c>
      <c r="T44" s="12" t="s">
        <v>16</v>
      </c>
      <c r="U44">
        <v>1917.5451807228912</v>
      </c>
      <c r="V44" s="12">
        <v>2013.4224397590358</v>
      </c>
      <c r="W44" s="12">
        <v>1994.2469879518069</v>
      </c>
      <c r="X44" s="12" t="s">
        <v>154</v>
      </c>
      <c r="Y44" s="12" t="s">
        <v>121</v>
      </c>
      <c r="Z44" s="12" t="s">
        <v>124</v>
      </c>
      <c r="AA44" s="12" t="s">
        <v>124</v>
      </c>
      <c r="AB44" s="12" t="s">
        <v>127</v>
      </c>
      <c r="AC44" s="14" t="s">
        <v>121</v>
      </c>
    </row>
    <row r="45" spans="1:29" ht="17.25">
      <c r="A45" s="13" t="s">
        <v>199</v>
      </c>
      <c r="B45" t="s">
        <v>244</v>
      </c>
      <c r="E45" t="s">
        <v>247</v>
      </c>
      <c r="F45" s="12">
        <v>750</v>
      </c>
      <c r="G45" t="s">
        <v>249</v>
      </c>
      <c r="J45" s="29" t="s">
        <v>251</v>
      </c>
      <c r="K45" s="12" t="s">
        <v>124</v>
      </c>
      <c r="O45" s="13" t="s">
        <v>130</v>
      </c>
      <c r="P45" s="12" t="s">
        <v>126</v>
      </c>
      <c r="Q45" s="12">
        <v>1</v>
      </c>
      <c r="R45">
        <v>22.16</v>
      </c>
      <c r="S45">
        <v>21.07</v>
      </c>
      <c r="T45" s="12" t="s">
        <v>16</v>
      </c>
      <c r="U45">
        <v>1794.4277108433735</v>
      </c>
      <c r="V45" s="12">
        <v>1884.1490963855422</v>
      </c>
      <c r="W45" s="12">
        <v>1866.2048192771083</v>
      </c>
      <c r="X45" s="12" t="s">
        <v>154</v>
      </c>
      <c r="Y45" s="12" t="s">
        <v>121</v>
      </c>
      <c r="Z45" s="12" t="s">
        <v>124</v>
      </c>
      <c r="AA45" s="12" t="s">
        <v>124</v>
      </c>
      <c r="AB45" s="12" t="s">
        <v>127</v>
      </c>
      <c r="AC45" s="14" t="s">
        <v>121</v>
      </c>
    </row>
    <row r="46" spans="1:29" ht="17.25">
      <c r="A46" s="13" t="s">
        <v>200</v>
      </c>
      <c r="B46" t="s">
        <v>245</v>
      </c>
      <c r="E46" t="s">
        <v>247</v>
      </c>
      <c r="F46" s="12">
        <v>750</v>
      </c>
      <c r="G46" t="s">
        <v>249</v>
      </c>
      <c r="J46" s="29" t="s">
        <v>251</v>
      </c>
      <c r="K46" s="12" t="s">
        <v>124</v>
      </c>
      <c r="O46" s="13" t="s">
        <v>131</v>
      </c>
      <c r="P46" s="12" t="s">
        <v>126</v>
      </c>
      <c r="Q46" s="12">
        <v>1</v>
      </c>
      <c r="R46">
        <v>27.52</v>
      </c>
      <c r="S46">
        <v>27.21</v>
      </c>
      <c r="T46" s="12" t="s">
        <v>16</v>
      </c>
      <c r="U46">
        <v>2266.0349397590358</v>
      </c>
      <c r="V46" s="12">
        <v>2379.3366867469877</v>
      </c>
      <c r="W46" s="12">
        <v>2356.6763373493973</v>
      </c>
      <c r="X46" s="12" t="s">
        <v>154</v>
      </c>
      <c r="Y46" s="12" t="s">
        <v>121</v>
      </c>
      <c r="Z46" s="12" t="s">
        <v>124</v>
      </c>
      <c r="AA46" s="12" t="s">
        <v>124</v>
      </c>
      <c r="AB46" s="12" t="s">
        <v>127</v>
      </c>
      <c r="AC46" s="14" t="s">
        <v>121</v>
      </c>
    </row>
    <row r="47" spans="1:29" ht="17.25">
      <c r="A47" s="13" t="s">
        <v>201</v>
      </c>
      <c r="B47" t="s">
        <v>246</v>
      </c>
      <c r="E47" t="s">
        <v>247</v>
      </c>
      <c r="F47" s="12">
        <v>750</v>
      </c>
      <c r="G47" t="s">
        <v>249</v>
      </c>
      <c r="J47" s="29" t="s">
        <v>251</v>
      </c>
      <c r="K47" s="12" t="s">
        <v>124</v>
      </c>
      <c r="O47" s="13" t="s">
        <v>132</v>
      </c>
      <c r="P47" s="12" t="s">
        <v>126</v>
      </c>
      <c r="Q47" s="12">
        <v>1</v>
      </c>
      <c r="R47">
        <v>18.18</v>
      </c>
      <c r="S47">
        <v>17.760000000000002</v>
      </c>
      <c r="T47" s="12" t="s">
        <v>16</v>
      </c>
      <c r="U47">
        <v>1487.6060240963855</v>
      </c>
      <c r="V47" s="12">
        <v>1561.9863253012047</v>
      </c>
      <c r="W47" s="12">
        <v>1547.1102650602409</v>
      </c>
      <c r="X47" s="12" t="s">
        <v>154</v>
      </c>
      <c r="Y47" s="12" t="s">
        <v>121</v>
      </c>
      <c r="Z47" s="12" t="s">
        <v>124</v>
      </c>
      <c r="AA47" s="12" t="s">
        <v>124</v>
      </c>
      <c r="AB47" s="12" t="s">
        <v>127</v>
      </c>
      <c r="AC47" s="14" t="s">
        <v>121</v>
      </c>
    </row>
    <row r="48" spans="1:29">
      <c r="O48" s="13"/>
    </row>
    <row r="49" spans="15:15">
      <c r="O49" s="13"/>
    </row>
    <row r="50" spans="15:15">
      <c r="O50" s="13"/>
    </row>
    <row r="51" spans="15:15">
      <c r="O51" s="13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47"/>
  <sheetViews>
    <sheetView workbookViewId="0">
      <selection activeCell="G2" sqref="G2"/>
    </sheetView>
  </sheetViews>
  <sheetFormatPr defaultRowHeight="15"/>
  <cols>
    <col min="1" max="1" width="12.5703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>
      <c r="A2" t="s">
        <v>156</v>
      </c>
      <c r="B2" t="s">
        <v>247</v>
      </c>
      <c r="C2">
        <v>750</v>
      </c>
      <c r="D2">
        <v>1.127</v>
      </c>
      <c r="E2" s="20" t="s">
        <v>16</v>
      </c>
    </row>
    <row r="3" spans="1:5">
      <c r="A3" t="s">
        <v>157</v>
      </c>
      <c r="B3" t="s">
        <v>247</v>
      </c>
      <c r="C3">
        <v>750</v>
      </c>
      <c r="D3">
        <v>1.903</v>
      </c>
      <c r="E3" s="20" t="s">
        <v>16</v>
      </c>
    </row>
    <row r="4" spans="1:5">
      <c r="A4" t="s">
        <v>158</v>
      </c>
      <c r="B4" t="s">
        <v>247</v>
      </c>
      <c r="C4">
        <v>750</v>
      </c>
      <c r="D4">
        <v>1.9630000000000001</v>
      </c>
      <c r="E4" s="20" t="s">
        <v>16</v>
      </c>
    </row>
    <row r="5" spans="1:5">
      <c r="A5" s="13" t="s">
        <v>159</v>
      </c>
      <c r="B5" t="s">
        <v>247</v>
      </c>
      <c r="C5">
        <v>750</v>
      </c>
      <c r="D5">
        <v>1.43</v>
      </c>
      <c r="E5" s="20" t="s">
        <v>16</v>
      </c>
    </row>
    <row r="6" spans="1:5">
      <c r="A6" t="s">
        <v>160</v>
      </c>
      <c r="B6" t="s">
        <v>247</v>
      </c>
      <c r="C6">
        <v>750</v>
      </c>
      <c r="D6">
        <v>2.6720000000000002</v>
      </c>
      <c r="E6" s="20" t="s">
        <v>16</v>
      </c>
    </row>
    <row r="7" spans="1:5">
      <c r="A7" t="s">
        <v>161</v>
      </c>
      <c r="B7" t="s">
        <v>247</v>
      </c>
      <c r="C7">
        <v>750</v>
      </c>
      <c r="D7">
        <v>4.6470000000000002</v>
      </c>
      <c r="E7" s="20" t="s">
        <v>16</v>
      </c>
    </row>
    <row r="8" spans="1:5">
      <c r="A8" s="13" t="s">
        <v>162</v>
      </c>
      <c r="B8" t="s">
        <v>247</v>
      </c>
      <c r="C8">
        <v>750</v>
      </c>
      <c r="D8">
        <v>5.54</v>
      </c>
      <c r="E8" s="20" t="s">
        <v>16</v>
      </c>
    </row>
    <row r="9" spans="1:5">
      <c r="A9" t="s">
        <v>163</v>
      </c>
      <c r="B9" t="s">
        <v>247</v>
      </c>
      <c r="C9">
        <v>750</v>
      </c>
      <c r="D9">
        <v>1.5529999999999999</v>
      </c>
      <c r="E9" s="20" t="s">
        <v>16</v>
      </c>
    </row>
    <row r="10" spans="1:5">
      <c r="A10" t="s">
        <v>164</v>
      </c>
      <c r="B10" t="s">
        <v>247</v>
      </c>
      <c r="C10">
        <v>750</v>
      </c>
      <c r="D10">
        <v>1.181</v>
      </c>
      <c r="E10" s="20" t="s">
        <v>16</v>
      </c>
    </row>
    <row r="11" spans="1:5">
      <c r="A11" s="13" t="s">
        <v>165</v>
      </c>
      <c r="B11" t="s">
        <v>247</v>
      </c>
      <c r="C11">
        <v>750</v>
      </c>
      <c r="D11">
        <v>2</v>
      </c>
      <c r="E11" s="20" t="s">
        <v>16</v>
      </c>
    </row>
    <row r="12" spans="1:5">
      <c r="A12" t="s">
        <v>166</v>
      </c>
      <c r="B12" t="s">
        <v>247</v>
      </c>
      <c r="C12">
        <v>750</v>
      </c>
      <c r="D12">
        <v>6.327</v>
      </c>
      <c r="E12" s="20" t="s">
        <v>16</v>
      </c>
    </row>
    <row r="13" spans="1:5">
      <c r="A13" t="s">
        <v>167</v>
      </c>
      <c r="B13" t="s">
        <v>247</v>
      </c>
      <c r="C13">
        <v>750</v>
      </c>
      <c r="D13">
        <v>0.65</v>
      </c>
      <c r="E13" s="20" t="s">
        <v>16</v>
      </c>
    </row>
    <row r="14" spans="1:5">
      <c r="A14" s="13" t="s">
        <v>168</v>
      </c>
      <c r="B14" t="s">
        <v>247</v>
      </c>
      <c r="C14">
        <v>750</v>
      </c>
      <c r="D14">
        <v>2.2839999999999998</v>
      </c>
      <c r="E14" s="20" t="s">
        <v>16</v>
      </c>
    </row>
    <row r="15" spans="1:5">
      <c r="A15" t="s">
        <v>169</v>
      </c>
      <c r="B15" t="s">
        <v>247</v>
      </c>
      <c r="C15">
        <v>750</v>
      </c>
      <c r="D15">
        <v>7.1120000000000001</v>
      </c>
      <c r="E15" s="20" t="s">
        <v>16</v>
      </c>
    </row>
    <row r="16" spans="1:5">
      <c r="A16" t="s">
        <v>170</v>
      </c>
      <c r="B16" t="s">
        <v>247</v>
      </c>
      <c r="C16">
        <v>750</v>
      </c>
      <c r="D16">
        <v>2.919</v>
      </c>
      <c r="E16" s="20" t="s">
        <v>16</v>
      </c>
    </row>
    <row r="17" spans="1:5">
      <c r="A17" s="13" t="s">
        <v>171</v>
      </c>
      <c r="B17" t="s">
        <v>247</v>
      </c>
      <c r="C17">
        <v>750</v>
      </c>
      <c r="D17">
        <v>2.7480000000000002</v>
      </c>
      <c r="E17" s="20" t="s">
        <v>16</v>
      </c>
    </row>
    <row r="18" spans="1:5">
      <c r="A18" t="s">
        <v>172</v>
      </c>
      <c r="B18" t="s">
        <v>247</v>
      </c>
      <c r="C18">
        <v>750</v>
      </c>
      <c r="D18">
        <v>2.468</v>
      </c>
      <c r="E18" s="20" t="s">
        <v>16</v>
      </c>
    </row>
    <row r="19" spans="1:5">
      <c r="A19" t="s">
        <v>173</v>
      </c>
      <c r="B19" t="s">
        <v>247</v>
      </c>
      <c r="C19">
        <v>750</v>
      </c>
      <c r="D19">
        <v>2.3580000000000001</v>
      </c>
      <c r="E19" s="20" t="s">
        <v>16</v>
      </c>
    </row>
    <row r="20" spans="1:5">
      <c r="A20" s="13" t="s">
        <v>174</v>
      </c>
      <c r="B20" t="s">
        <v>247</v>
      </c>
      <c r="C20">
        <v>750</v>
      </c>
      <c r="D20">
        <v>1.64</v>
      </c>
      <c r="E20" s="20" t="s">
        <v>16</v>
      </c>
    </row>
    <row r="21" spans="1:5">
      <c r="A21" t="s">
        <v>175</v>
      </c>
      <c r="B21" t="s">
        <v>247</v>
      </c>
      <c r="C21">
        <v>750</v>
      </c>
      <c r="D21">
        <v>2.508</v>
      </c>
      <c r="E21" s="20" t="s">
        <v>16</v>
      </c>
    </row>
    <row r="22" spans="1:5">
      <c r="A22" s="13" t="s">
        <v>176</v>
      </c>
      <c r="B22" t="s">
        <v>247</v>
      </c>
      <c r="C22">
        <v>750</v>
      </c>
      <c r="D22">
        <v>1.681</v>
      </c>
      <c r="E22" s="20" t="s">
        <v>16</v>
      </c>
    </row>
    <row r="23" spans="1:5">
      <c r="A23" s="13" t="s">
        <v>177</v>
      </c>
      <c r="B23" t="s">
        <v>247</v>
      </c>
      <c r="C23">
        <v>750</v>
      </c>
      <c r="D23">
        <v>2.6</v>
      </c>
      <c r="E23" s="20" t="s">
        <v>16</v>
      </c>
    </row>
    <row r="24" spans="1:5">
      <c r="A24" s="13" t="s">
        <v>178</v>
      </c>
      <c r="B24" t="s">
        <v>247</v>
      </c>
      <c r="C24">
        <v>750</v>
      </c>
      <c r="D24">
        <v>3.01</v>
      </c>
      <c r="E24" s="20" t="s">
        <v>16</v>
      </c>
    </row>
    <row r="25" spans="1:5">
      <c r="A25" s="13" t="s">
        <v>179</v>
      </c>
      <c r="B25" t="s">
        <v>247</v>
      </c>
      <c r="C25">
        <v>750</v>
      </c>
      <c r="D25">
        <v>3.35</v>
      </c>
      <c r="E25" s="20" t="s">
        <v>16</v>
      </c>
    </row>
    <row r="26" spans="1:5">
      <c r="A26" s="13" t="s">
        <v>180</v>
      </c>
      <c r="B26" t="s">
        <v>247</v>
      </c>
      <c r="C26">
        <v>750</v>
      </c>
      <c r="D26">
        <v>2.964</v>
      </c>
      <c r="E26" s="20" t="s">
        <v>16</v>
      </c>
    </row>
    <row r="27" spans="1:5">
      <c r="A27" s="13" t="s">
        <v>181</v>
      </c>
      <c r="B27" t="s">
        <v>247</v>
      </c>
      <c r="C27">
        <v>750</v>
      </c>
      <c r="D27">
        <v>2.82</v>
      </c>
      <c r="E27" s="20" t="s">
        <v>16</v>
      </c>
    </row>
    <row r="28" spans="1:5">
      <c r="A28" s="13" t="s">
        <v>182</v>
      </c>
      <c r="B28" t="s">
        <v>247</v>
      </c>
      <c r="C28">
        <v>750</v>
      </c>
      <c r="D28">
        <v>2.9089999999999998</v>
      </c>
      <c r="E28" s="20" t="s">
        <v>16</v>
      </c>
    </row>
    <row r="29" spans="1:5">
      <c r="A29" s="13" t="s">
        <v>183</v>
      </c>
      <c r="B29" t="s">
        <v>247</v>
      </c>
      <c r="C29">
        <v>750</v>
      </c>
      <c r="D29">
        <v>2.3660000000000001</v>
      </c>
      <c r="E29" s="20" t="s">
        <v>16</v>
      </c>
    </row>
    <row r="30" spans="1:5">
      <c r="A30" s="13" t="s">
        <v>184</v>
      </c>
      <c r="B30" t="s">
        <v>247</v>
      </c>
      <c r="C30">
        <v>750</v>
      </c>
      <c r="D30">
        <v>1.532</v>
      </c>
      <c r="E30" s="20" t="s">
        <v>16</v>
      </c>
    </row>
    <row r="31" spans="1:5">
      <c r="A31" s="13" t="s">
        <v>185</v>
      </c>
      <c r="B31" t="s">
        <v>247</v>
      </c>
      <c r="C31">
        <v>750</v>
      </c>
      <c r="D31">
        <v>2.08</v>
      </c>
      <c r="E31" s="20" t="s">
        <v>16</v>
      </c>
    </row>
    <row r="32" spans="1:5">
      <c r="A32" s="13" t="s">
        <v>186</v>
      </c>
      <c r="B32" t="s">
        <v>247</v>
      </c>
      <c r="C32">
        <v>750</v>
      </c>
      <c r="D32">
        <v>1.056</v>
      </c>
      <c r="E32" s="20" t="s">
        <v>16</v>
      </c>
    </row>
    <row r="33" spans="1:5">
      <c r="A33" s="13" t="s">
        <v>187</v>
      </c>
      <c r="B33" t="s">
        <v>247</v>
      </c>
      <c r="C33">
        <v>750</v>
      </c>
      <c r="D33">
        <v>1.49</v>
      </c>
      <c r="E33" s="20" t="s">
        <v>16</v>
      </c>
    </row>
    <row r="34" spans="1:5">
      <c r="A34" s="13" t="s">
        <v>188</v>
      </c>
      <c r="B34" t="s">
        <v>247</v>
      </c>
      <c r="C34">
        <v>750</v>
      </c>
      <c r="D34">
        <v>1.39</v>
      </c>
      <c r="E34" s="20" t="s">
        <v>16</v>
      </c>
    </row>
    <row r="35" spans="1:5">
      <c r="A35" s="13" t="s">
        <v>189</v>
      </c>
      <c r="B35" t="s">
        <v>247</v>
      </c>
      <c r="C35">
        <v>750</v>
      </c>
      <c r="D35">
        <v>2.6440000000000001</v>
      </c>
      <c r="E35" s="20" t="s">
        <v>16</v>
      </c>
    </row>
    <row r="36" spans="1:5">
      <c r="A36" s="13" t="s">
        <v>190</v>
      </c>
      <c r="B36" t="s">
        <v>247</v>
      </c>
      <c r="C36">
        <v>750</v>
      </c>
      <c r="D36">
        <v>0.98799999999999999</v>
      </c>
      <c r="E36" s="20" t="s">
        <v>16</v>
      </c>
    </row>
    <row r="37" spans="1:5">
      <c r="A37" s="13" t="s">
        <v>191</v>
      </c>
      <c r="B37" t="s">
        <v>247</v>
      </c>
      <c r="C37">
        <v>750</v>
      </c>
      <c r="D37">
        <v>1.532</v>
      </c>
      <c r="E37" s="20" t="s">
        <v>16</v>
      </c>
    </row>
    <row r="38" spans="1:5">
      <c r="A38" s="13" t="s">
        <v>192</v>
      </c>
      <c r="B38" t="s">
        <v>247</v>
      </c>
      <c r="C38">
        <v>750</v>
      </c>
      <c r="D38">
        <v>2.0939999999999999</v>
      </c>
      <c r="E38" s="20" t="s">
        <v>16</v>
      </c>
    </row>
    <row r="39" spans="1:5">
      <c r="A39" s="13" t="s">
        <v>193</v>
      </c>
      <c r="B39" t="s">
        <v>247</v>
      </c>
      <c r="C39">
        <v>750</v>
      </c>
      <c r="D39">
        <v>2.8959999999999999</v>
      </c>
      <c r="E39" s="20" t="s">
        <v>16</v>
      </c>
    </row>
    <row r="40" spans="1:5">
      <c r="A40" s="13" t="s">
        <v>194</v>
      </c>
      <c r="B40" t="s">
        <v>247</v>
      </c>
      <c r="C40">
        <v>750</v>
      </c>
      <c r="D40">
        <v>0.82399999999999995</v>
      </c>
      <c r="E40" s="20" t="s">
        <v>16</v>
      </c>
    </row>
    <row r="41" spans="1:5">
      <c r="A41" s="13" t="s">
        <v>195</v>
      </c>
      <c r="B41" t="s">
        <v>247</v>
      </c>
      <c r="C41">
        <v>750</v>
      </c>
      <c r="D41">
        <v>1.76</v>
      </c>
      <c r="E41" s="20" t="s">
        <v>16</v>
      </c>
    </row>
    <row r="42" spans="1:5">
      <c r="A42" s="13" t="s">
        <v>196</v>
      </c>
      <c r="B42" t="s">
        <v>247</v>
      </c>
      <c r="C42">
        <v>750</v>
      </c>
      <c r="D42">
        <v>1.76</v>
      </c>
      <c r="E42" s="20" t="s">
        <v>16</v>
      </c>
    </row>
    <row r="43" spans="1:5">
      <c r="A43" s="13" t="s">
        <v>197</v>
      </c>
      <c r="B43" t="s">
        <v>247</v>
      </c>
      <c r="C43">
        <v>750</v>
      </c>
      <c r="D43">
        <v>32.07</v>
      </c>
      <c r="E43" s="20" t="s">
        <v>16</v>
      </c>
    </row>
    <row r="44" spans="1:5">
      <c r="A44" s="13" t="s">
        <v>198</v>
      </c>
      <c r="B44" t="s">
        <v>247</v>
      </c>
      <c r="C44">
        <v>750</v>
      </c>
      <c r="D44">
        <v>23.15</v>
      </c>
      <c r="E44" s="20" t="s">
        <v>16</v>
      </c>
    </row>
    <row r="45" spans="1:5">
      <c r="A45" s="13" t="s">
        <v>199</v>
      </c>
      <c r="B45" t="s">
        <v>247</v>
      </c>
      <c r="C45">
        <v>750</v>
      </c>
      <c r="D45">
        <v>22.16</v>
      </c>
      <c r="E45" s="20" t="s">
        <v>16</v>
      </c>
    </row>
    <row r="46" spans="1:5">
      <c r="A46" s="13" t="s">
        <v>200</v>
      </c>
      <c r="B46" t="s">
        <v>247</v>
      </c>
      <c r="C46">
        <v>750</v>
      </c>
      <c r="D46">
        <v>27.52</v>
      </c>
      <c r="E46" s="20" t="s">
        <v>16</v>
      </c>
    </row>
    <row r="47" spans="1:5">
      <c r="A47" s="13" t="s">
        <v>201</v>
      </c>
      <c r="B47" t="s">
        <v>247</v>
      </c>
      <c r="C47">
        <v>750</v>
      </c>
      <c r="D47">
        <v>18.18</v>
      </c>
      <c r="E47" s="20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47"/>
  <sheetViews>
    <sheetView zoomScale="85" zoomScaleNormal="85" workbookViewId="0">
      <selection activeCell="E2" sqref="E2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4</v>
      </c>
      <c r="B1" t="s">
        <v>106</v>
      </c>
      <c r="C1" t="s">
        <v>107</v>
      </c>
    </row>
    <row r="2" spans="1:3">
      <c r="A2" t="s">
        <v>156</v>
      </c>
      <c r="B2" s="11" t="s">
        <v>253</v>
      </c>
    </row>
    <row r="3" spans="1:3">
      <c r="A3" t="s">
        <v>157</v>
      </c>
      <c r="B3" s="11" t="s">
        <v>254</v>
      </c>
    </row>
    <row r="4" spans="1:3">
      <c r="A4" t="s">
        <v>158</v>
      </c>
      <c r="B4" s="11" t="s">
        <v>255</v>
      </c>
    </row>
    <row r="5" spans="1:3">
      <c r="A5" s="13" t="s">
        <v>159</v>
      </c>
      <c r="B5" s="11" t="s">
        <v>256</v>
      </c>
    </row>
    <row r="6" spans="1:3">
      <c r="A6" t="s">
        <v>160</v>
      </c>
      <c r="B6" s="11" t="s">
        <v>257</v>
      </c>
    </row>
    <row r="7" spans="1:3">
      <c r="A7" t="s">
        <v>161</v>
      </c>
      <c r="B7" s="11" t="s">
        <v>258</v>
      </c>
    </row>
    <row r="8" spans="1:3">
      <c r="A8" s="13" t="s">
        <v>162</v>
      </c>
      <c r="B8" s="11" t="s">
        <v>259</v>
      </c>
    </row>
    <row r="9" spans="1:3">
      <c r="A9" t="s">
        <v>163</v>
      </c>
      <c r="B9" s="11" t="s">
        <v>260</v>
      </c>
    </row>
    <row r="10" spans="1:3">
      <c r="A10" t="s">
        <v>164</v>
      </c>
      <c r="B10" s="11" t="s">
        <v>261</v>
      </c>
    </row>
    <row r="11" spans="1:3">
      <c r="A11" s="13" t="s">
        <v>165</v>
      </c>
      <c r="B11" s="11" t="s">
        <v>262</v>
      </c>
    </row>
    <row r="12" spans="1:3">
      <c r="A12" t="s">
        <v>166</v>
      </c>
      <c r="B12" s="11" t="s">
        <v>263</v>
      </c>
    </row>
    <row r="13" spans="1:3">
      <c r="A13" t="s">
        <v>167</v>
      </c>
      <c r="B13" s="11" t="s">
        <v>264</v>
      </c>
    </row>
    <row r="14" spans="1:3">
      <c r="A14" s="13" t="s">
        <v>168</v>
      </c>
      <c r="B14" s="11" t="s">
        <v>265</v>
      </c>
    </row>
    <row r="15" spans="1:3">
      <c r="A15" t="s">
        <v>169</v>
      </c>
      <c r="B15" s="11" t="s">
        <v>266</v>
      </c>
    </row>
    <row r="16" spans="1:3">
      <c r="A16" t="s">
        <v>170</v>
      </c>
      <c r="B16" s="11" t="s">
        <v>267</v>
      </c>
    </row>
    <row r="17" spans="1:2">
      <c r="A17" s="13" t="s">
        <v>171</v>
      </c>
      <c r="B17" s="11" t="s">
        <v>268</v>
      </c>
    </row>
    <row r="18" spans="1:2">
      <c r="A18" t="s">
        <v>172</v>
      </c>
      <c r="B18" s="11" t="s">
        <v>269</v>
      </c>
    </row>
    <row r="19" spans="1:2">
      <c r="A19" t="s">
        <v>173</v>
      </c>
      <c r="B19" s="11" t="s">
        <v>270</v>
      </c>
    </row>
    <row r="20" spans="1:2">
      <c r="A20" s="13" t="s">
        <v>174</v>
      </c>
      <c r="B20" s="11" t="s">
        <v>271</v>
      </c>
    </row>
    <row r="21" spans="1:2">
      <c r="A21" t="s">
        <v>175</v>
      </c>
      <c r="B21" s="11" t="s">
        <v>272</v>
      </c>
    </row>
    <row r="22" spans="1:2">
      <c r="A22" s="13" t="s">
        <v>176</v>
      </c>
      <c r="B22" s="11" t="s">
        <v>273</v>
      </c>
    </row>
    <row r="23" spans="1:2">
      <c r="A23" s="13" t="s">
        <v>177</v>
      </c>
      <c r="B23" s="11" t="s">
        <v>274</v>
      </c>
    </row>
    <row r="24" spans="1:2">
      <c r="A24" s="13" t="s">
        <v>178</v>
      </c>
      <c r="B24" s="11" t="s">
        <v>275</v>
      </c>
    </row>
    <row r="25" spans="1:2">
      <c r="A25" s="13" t="s">
        <v>179</v>
      </c>
      <c r="B25" s="11" t="s">
        <v>276</v>
      </c>
    </row>
    <row r="26" spans="1:2">
      <c r="A26" s="13" t="s">
        <v>180</v>
      </c>
      <c r="B26" s="11" t="s">
        <v>277</v>
      </c>
    </row>
    <row r="27" spans="1:2">
      <c r="A27" s="13" t="s">
        <v>181</v>
      </c>
      <c r="B27" s="11" t="s">
        <v>278</v>
      </c>
    </row>
    <row r="28" spans="1:2">
      <c r="A28" s="13" t="s">
        <v>182</v>
      </c>
      <c r="B28" s="11" t="s">
        <v>279</v>
      </c>
    </row>
    <row r="29" spans="1:2">
      <c r="A29" s="13" t="s">
        <v>183</v>
      </c>
      <c r="B29" s="11" t="s">
        <v>280</v>
      </c>
    </row>
    <row r="30" spans="1:2">
      <c r="A30" s="13" t="s">
        <v>184</v>
      </c>
      <c r="B30" s="11" t="s">
        <v>281</v>
      </c>
    </row>
    <row r="31" spans="1:2">
      <c r="A31" s="13" t="s">
        <v>185</v>
      </c>
      <c r="B31" s="11" t="s">
        <v>282</v>
      </c>
    </row>
    <row r="32" spans="1:2">
      <c r="A32" s="13" t="s">
        <v>186</v>
      </c>
      <c r="B32" s="11" t="s">
        <v>283</v>
      </c>
    </row>
    <row r="33" spans="1:2">
      <c r="A33" s="13" t="s">
        <v>187</v>
      </c>
      <c r="B33" s="11" t="s">
        <v>284</v>
      </c>
    </row>
    <row r="34" spans="1:2">
      <c r="A34" s="13" t="s">
        <v>188</v>
      </c>
      <c r="B34" s="11" t="s">
        <v>285</v>
      </c>
    </row>
    <row r="35" spans="1:2">
      <c r="A35" s="13" t="s">
        <v>189</v>
      </c>
      <c r="B35" s="11" t="s">
        <v>286</v>
      </c>
    </row>
    <row r="36" spans="1:2">
      <c r="A36" s="13" t="s">
        <v>190</v>
      </c>
      <c r="B36" s="11" t="s">
        <v>287</v>
      </c>
    </row>
    <row r="37" spans="1:2">
      <c r="A37" s="13" t="s">
        <v>191</v>
      </c>
      <c r="B37" s="11" t="s">
        <v>288</v>
      </c>
    </row>
    <row r="38" spans="1:2">
      <c r="A38" s="13" t="s">
        <v>192</v>
      </c>
      <c r="B38" s="11" t="s">
        <v>289</v>
      </c>
    </row>
    <row r="39" spans="1:2">
      <c r="A39" s="13" t="s">
        <v>193</v>
      </c>
      <c r="B39" s="11" t="s">
        <v>290</v>
      </c>
    </row>
    <row r="40" spans="1:2">
      <c r="A40" s="13" t="s">
        <v>194</v>
      </c>
      <c r="B40" s="11" t="s">
        <v>291</v>
      </c>
    </row>
    <row r="41" spans="1:2">
      <c r="A41" s="13" t="s">
        <v>195</v>
      </c>
      <c r="B41" s="11" t="s">
        <v>292</v>
      </c>
    </row>
    <row r="42" spans="1:2">
      <c r="A42" s="13" t="s">
        <v>196</v>
      </c>
      <c r="B42" s="11" t="s">
        <v>293</v>
      </c>
    </row>
    <row r="43" spans="1:2">
      <c r="A43" s="13" t="s">
        <v>197</v>
      </c>
      <c r="B43" s="11" t="s">
        <v>294</v>
      </c>
    </row>
    <row r="44" spans="1:2">
      <c r="A44" s="13" t="s">
        <v>198</v>
      </c>
      <c r="B44" s="11" t="s">
        <v>295</v>
      </c>
    </row>
    <row r="45" spans="1:2">
      <c r="A45" s="13" t="s">
        <v>199</v>
      </c>
      <c r="B45" s="11" t="s">
        <v>296</v>
      </c>
    </row>
    <row r="46" spans="1:2">
      <c r="A46" s="13" t="s">
        <v>200</v>
      </c>
      <c r="B46" s="11" t="s">
        <v>297</v>
      </c>
    </row>
    <row r="47" spans="1:2">
      <c r="A47" s="13" t="s">
        <v>201</v>
      </c>
      <c r="B47" s="11" t="s">
        <v>298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49"/>
  <sheetViews>
    <sheetView tabSelected="1" topLeftCell="B16" workbookViewId="0">
      <selection activeCell="W44" sqref="W44"/>
    </sheetView>
  </sheetViews>
  <sheetFormatPr defaultRowHeight="15"/>
  <cols>
    <col min="1" max="1" width="24.7109375" customWidth="1"/>
    <col min="2" max="2" width="12.5703125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6" t="s">
        <v>4</v>
      </c>
      <c r="B1" s="26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155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>
      <c r="A2" s="13" t="s">
        <v>156</v>
      </c>
      <c r="B2" s="21" t="s">
        <v>308</v>
      </c>
      <c r="C2" t="s">
        <v>136</v>
      </c>
      <c r="D2" t="s">
        <v>137</v>
      </c>
      <c r="E2" t="s">
        <v>303</v>
      </c>
      <c r="F2" t="s">
        <v>306</v>
      </c>
      <c r="G2" s="22"/>
      <c r="H2" s="23"/>
      <c r="J2" s="21" t="s">
        <v>138</v>
      </c>
      <c r="K2" s="24" t="s">
        <v>310</v>
      </c>
      <c r="L2" s="21">
        <v>593370</v>
      </c>
      <c r="M2" s="21"/>
      <c r="N2" s="24" t="s">
        <v>139</v>
      </c>
      <c r="O2" s="21" t="s">
        <v>140</v>
      </c>
      <c r="P2" s="21" t="s">
        <v>141</v>
      </c>
      <c r="Q2">
        <v>9</v>
      </c>
      <c r="R2">
        <v>3.5999999999999997E-2</v>
      </c>
      <c r="S2" s="25" t="s">
        <v>142</v>
      </c>
      <c r="T2">
        <v>192.90361445783134</v>
      </c>
      <c r="U2" s="21">
        <f>T2*105/100</f>
        <v>202.54879518072292</v>
      </c>
      <c r="V2" s="21">
        <f>T2*105/100</f>
        <v>202.54879518072292</v>
      </c>
    </row>
    <row r="3" spans="1:22">
      <c r="A3" t="s">
        <v>157</v>
      </c>
      <c r="B3" s="21" t="s">
        <v>308</v>
      </c>
      <c r="C3" t="s">
        <v>136</v>
      </c>
      <c r="D3" t="s">
        <v>137</v>
      </c>
      <c r="E3" t="s">
        <v>303</v>
      </c>
      <c r="F3" t="s">
        <v>306</v>
      </c>
      <c r="G3" s="22"/>
      <c r="H3" s="23"/>
      <c r="J3" s="21" t="s">
        <v>143</v>
      </c>
      <c r="K3" s="24" t="s">
        <v>310</v>
      </c>
      <c r="L3" s="21">
        <v>593371</v>
      </c>
      <c r="M3" s="21"/>
      <c r="N3" s="24" t="s">
        <v>144</v>
      </c>
      <c r="O3" s="21" t="s">
        <v>145</v>
      </c>
      <c r="P3" s="21" t="s">
        <v>141</v>
      </c>
      <c r="Q3">
        <v>26</v>
      </c>
      <c r="R3">
        <v>0.11600000000000001</v>
      </c>
      <c r="S3" s="25" t="s">
        <v>142</v>
      </c>
      <c r="T3">
        <v>192.90361445783134</v>
      </c>
      <c r="U3" s="21">
        <f t="shared" ref="U3:U47" si="0">T3*105/100</f>
        <v>202.54879518072292</v>
      </c>
      <c r="V3" s="21">
        <f t="shared" ref="V3:V47" si="1">T3*105/100</f>
        <v>202.54879518072292</v>
      </c>
    </row>
    <row r="4" spans="1:22">
      <c r="A4" t="s">
        <v>158</v>
      </c>
      <c r="B4" s="21" t="s">
        <v>308</v>
      </c>
      <c r="C4" t="s">
        <v>136</v>
      </c>
      <c r="D4" t="s">
        <v>137</v>
      </c>
      <c r="E4" t="s">
        <v>303</v>
      </c>
      <c r="F4" t="s">
        <v>307</v>
      </c>
      <c r="G4" s="22"/>
      <c r="H4" s="23"/>
      <c r="J4" s="24" t="s">
        <v>146</v>
      </c>
      <c r="K4" s="24" t="s">
        <v>310</v>
      </c>
      <c r="L4" s="21">
        <v>593372</v>
      </c>
      <c r="M4" s="21"/>
      <c r="N4" s="24" t="s">
        <v>144</v>
      </c>
      <c r="O4" s="24" t="s">
        <v>147</v>
      </c>
      <c r="P4" s="24" t="s">
        <v>148</v>
      </c>
      <c r="Q4">
        <v>36</v>
      </c>
      <c r="R4">
        <v>0.214</v>
      </c>
      <c r="S4" s="25" t="s">
        <v>142</v>
      </c>
      <c r="T4">
        <v>297.79518072289159</v>
      </c>
      <c r="U4" s="21">
        <f t="shared" si="0"/>
        <v>312.68493975903618</v>
      </c>
      <c r="V4" s="21">
        <f t="shared" si="1"/>
        <v>312.68493975903618</v>
      </c>
    </row>
    <row r="5" spans="1:22">
      <c r="A5" s="13" t="s">
        <v>159</v>
      </c>
      <c r="B5" s="21" t="s">
        <v>308</v>
      </c>
      <c r="C5" t="s">
        <v>136</v>
      </c>
      <c r="D5" t="s">
        <v>137</v>
      </c>
      <c r="E5" t="s">
        <v>303</v>
      </c>
      <c r="F5" t="s">
        <v>306</v>
      </c>
      <c r="G5" s="22"/>
      <c r="H5" s="23"/>
      <c r="J5" s="21" t="s">
        <v>138</v>
      </c>
      <c r="K5" s="24" t="s">
        <v>310</v>
      </c>
      <c r="L5" s="21">
        <v>593373</v>
      </c>
      <c r="M5" s="21"/>
      <c r="N5" s="24" t="s">
        <v>139</v>
      </c>
      <c r="O5" s="24" t="s">
        <v>149</v>
      </c>
      <c r="P5" s="24" t="s">
        <v>148</v>
      </c>
      <c r="Q5">
        <v>9</v>
      </c>
      <c r="R5">
        <v>0.05</v>
      </c>
      <c r="S5" s="25" t="s">
        <v>142</v>
      </c>
      <c r="T5">
        <v>83.144578313253007</v>
      </c>
      <c r="U5" s="21">
        <f t="shared" si="0"/>
        <v>87.301807228915663</v>
      </c>
      <c r="V5" s="21">
        <f t="shared" si="1"/>
        <v>87.301807228915663</v>
      </c>
    </row>
    <row r="6" spans="1:22">
      <c r="A6" t="s">
        <v>160</v>
      </c>
      <c r="B6" s="21" t="s">
        <v>308</v>
      </c>
      <c r="C6" t="s">
        <v>136</v>
      </c>
      <c r="D6" t="s">
        <v>137</v>
      </c>
      <c r="E6" t="s">
        <v>303</v>
      </c>
      <c r="F6" t="s">
        <v>307</v>
      </c>
      <c r="G6" s="22"/>
      <c r="H6" s="23"/>
      <c r="J6" s="21" t="s">
        <v>143</v>
      </c>
      <c r="K6" s="24" t="s">
        <v>310</v>
      </c>
      <c r="L6" s="21">
        <v>593374</v>
      </c>
      <c r="M6" s="21"/>
      <c r="N6" s="24" t="s">
        <v>139</v>
      </c>
      <c r="O6" s="24" t="s">
        <v>140</v>
      </c>
      <c r="P6" s="24" t="s">
        <v>150</v>
      </c>
      <c r="Q6">
        <v>10</v>
      </c>
      <c r="R6">
        <v>0.109</v>
      </c>
      <c r="S6" s="25" t="s">
        <v>142</v>
      </c>
      <c r="T6">
        <v>142.45783132530121</v>
      </c>
      <c r="U6" s="21">
        <f t="shared" si="0"/>
        <v>149.58072289156627</v>
      </c>
      <c r="V6" s="21">
        <f t="shared" si="1"/>
        <v>149.58072289156627</v>
      </c>
    </row>
    <row r="7" spans="1:22">
      <c r="A7" t="s">
        <v>161</v>
      </c>
      <c r="B7" s="21" t="s">
        <v>308</v>
      </c>
      <c r="C7" t="s">
        <v>136</v>
      </c>
      <c r="D7" t="s">
        <v>137</v>
      </c>
      <c r="E7" t="s">
        <v>303</v>
      </c>
      <c r="F7" t="s">
        <v>306</v>
      </c>
      <c r="G7" s="22"/>
      <c r="H7" s="23"/>
      <c r="J7" s="24" t="s">
        <v>146</v>
      </c>
      <c r="K7" s="24" t="s">
        <v>310</v>
      </c>
      <c r="L7" s="21">
        <v>593375</v>
      </c>
      <c r="M7" s="21"/>
      <c r="N7" s="24" t="s">
        <v>139</v>
      </c>
      <c r="O7" s="24" t="s">
        <v>145</v>
      </c>
      <c r="P7" s="24" t="s">
        <v>151</v>
      </c>
      <c r="Q7">
        <v>78</v>
      </c>
      <c r="R7">
        <v>0.435</v>
      </c>
      <c r="S7" s="25" t="s">
        <v>142</v>
      </c>
      <c r="T7">
        <v>723.36144578313258</v>
      </c>
      <c r="U7" s="21">
        <f t="shared" si="0"/>
        <v>759.52951807228919</v>
      </c>
      <c r="V7" s="21">
        <f t="shared" si="1"/>
        <v>759.52951807228919</v>
      </c>
    </row>
    <row r="8" spans="1:22">
      <c r="A8" s="13" t="s">
        <v>162</v>
      </c>
      <c r="B8" s="21" t="s">
        <v>308</v>
      </c>
      <c r="C8" t="s">
        <v>136</v>
      </c>
      <c r="D8" t="s">
        <v>137</v>
      </c>
      <c r="E8" t="s">
        <v>303</v>
      </c>
      <c r="F8" t="s">
        <v>307</v>
      </c>
      <c r="G8" s="22"/>
      <c r="H8" s="23"/>
      <c r="J8" s="24" t="s">
        <v>146</v>
      </c>
      <c r="K8" s="24" t="s">
        <v>310</v>
      </c>
      <c r="L8" s="21">
        <v>593376</v>
      </c>
      <c r="M8" s="21"/>
      <c r="N8" s="24" t="s">
        <v>144</v>
      </c>
      <c r="O8" s="24" t="s">
        <v>140</v>
      </c>
      <c r="P8" s="24" t="s">
        <v>150</v>
      </c>
      <c r="Q8">
        <v>45</v>
      </c>
      <c r="R8">
        <v>0.35</v>
      </c>
      <c r="S8" s="25" t="s">
        <v>142</v>
      </c>
      <c r="T8">
        <v>487.04819277108436</v>
      </c>
      <c r="U8" s="21">
        <f t="shared" si="0"/>
        <v>511.40060240963862</v>
      </c>
      <c r="V8" s="21">
        <f t="shared" si="1"/>
        <v>511.40060240963862</v>
      </c>
    </row>
    <row r="9" spans="1:22">
      <c r="A9" t="s">
        <v>163</v>
      </c>
      <c r="B9" s="21" t="s">
        <v>308</v>
      </c>
      <c r="C9" t="s">
        <v>136</v>
      </c>
      <c r="D9" t="s">
        <v>137</v>
      </c>
      <c r="E9" t="s">
        <v>303</v>
      </c>
      <c r="F9" t="s">
        <v>306</v>
      </c>
      <c r="G9" s="22"/>
      <c r="H9" s="23"/>
      <c r="J9" s="21" t="s">
        <v>138</v>
      </c>
      <c r="K9" s="24" t="s">
        <v>310</v>
      </c>
      <c r="L9" s="21">
        <v>593377</v>
      </c>
      <c r="M9" s="21"/>
      <c r="N9" s="24" t="s">
        <v>139</v>
      </c>
      <c r="O9" s="24" t="s">
        <v>152</v>
      </c>
      <c r="P9" s="24" t="s">
        <v>151</v>
      </c>
      <c r="Q9">
        <v>9</v>
      </c>
      <c r="R9">
        <v>0.115</v>
      </c>
      <c r="S9" s="25" t="s">
        <v>142</v>
      </c>
      <c r="T9">
        <v>191.22891566265059</v>
      </c>
      <c r="U9" s="21">
        <f t="shared" si="0"/>
        <v>200.79036144578313</v>
      </c>
      <c r="V9" s="21">
        <f t="shared" si="1"/>
        <v>200.79036144578313</v>
      </c>
    </row>
    <row r="10" spans="1:22">
      <c r="A10" t="s">
        <v>164</v>
      </c>
      <c r="B10" s="21" t="s">
        <v>308</v>
      </c>
      <c r="C10" t="s">
        <v>136</v>
      </c>
      <c r="D10" t="s">
        <v>137</v>
      </c>
      <c r="E10" t="s">
        <v>303</v>
      </c>
      <c r="F10" t="s">
        <v>306</v>
      </c>
      <c r="G10" s="22"/>
      <c r="H10" s="23"/>
      <c r="J10" s="21" t="s">
        <v>143</v>
      </c>
      <c r="K10" s="24" t="s">
        <v>310</v>
      </c>
      <c r="L10" s="21">
        <v>593378</v>
      </c>
      <c r="M10" s="21"/>
      <c r="N10" s="24" t="s">
        <v>139</v>
      </c>
      <c r="O10" s="24" t="s">
        <v>145</v>
      </c>
      <c r="P10" s="24" t="s">
        <v>151</v>
      </c>
      <c r="Q10">
        <v>11</v>
      </c>
      <c r="R10">
        <v>5.3999999999999999E-2</v>
      </c>
      <c r="S10" s="25" t="s">
        <v>142</v>
      </c>
      <c r="T10">
        <v>191.22891566265059</v>
      </c>
      <c r="U10" s="21">
        <f t="shared" si="0"/>
        <v>200.79036144578313</v>
      </c>
      <c r="V10" s="21">
        <f t="shared" si="1"/>
        <v>200.79036144578313</v>
      </c>
    </row>
    <row r="11" spans="1:22">
      <c r="A11" s="13" t="s">
        <v>165</v>
      </c>
      <c r="B11" s="21" t="s">
        <v>308</v>
      </c>
      <c r="C11" t="s">
        <v>136</v>
      </c>
      <c r="D11" t="s">
        <v>137</v>
      </c>
      <c r="E11" t="s">
        <v>304</v>
      </c>
      <c r="F11" t="s">
        <v>306</v>
      </c>
      <c r="G11" s="22"/>
      <c r="H11" s="23"/>
      <c r="J11" s="24" t="s">
        <v>146</v>
      </c>
      <c r="K11" s="24" t="s">
        <v>310</v>
      </c>
      <c r="L11" s="21">
        <v>593379</v>
      </c>
      <c r="M11" s="21"/>
      <c r="N11" s="24" t="s">
        <v>139</v>
      </c>
      <c r="O11" s="24" t="s">
        <v>140</v>
      </c>
      <c r="P11" s="21" t="s">
        <v>150</v>
      </c>
      <c r="Q11">
        <v>24</v>
      </c>
      <c r="R11">
        <v>0.15</v>
      </c>
      <c r="S11" s="25" t="s">
        <v>142</v>
      </c>
      <c r="T11">
        <f>20702/83</f>
        <v>249.42168674698794</v>
      </c>
      <c r="U11" s="21">
        <f t="shared" si="0"/>
        <v>261.89277108433731</v>
      </c>
      <c r="V11" s="21">
        <f t="shared" si="1"/>
        <v>261.89277108433731</v>
      </c>
    </row>
    <row r="12" spans="1:22">
      <c r="A12" t="s">
        <v>166</v>
      </c>
      <c r="B12" s="21" t="s">
        <v>308</v>
      </c>
      <c r="C12" t="s">
        <v>136</v>
      </c>
      <c r="D12" t="s">
        <v>137</v>
      </c>
      <c r="E12" t="s">
        <v>303</v>
      </c>
      <c r="F12" t="s">
        <v>306</v>
      </c>
      <c r="G12" s="22"/>
      <c r="H12" s="23"/>
      <c r="J12" s="21" t="s">
        <v>138</v>
      </c>
      <c r="K12" s="24" t="s">
        <v>310</v>
      </c>
      <c r="L12" s="21">
        <v>593380</v>
      </c>
      <c r="M12" s="21"/>
      <c r="N12" s="24" t="s">
        <v>144</v>
      </c>
      <c r="O12" s="24" t="s">
        <v>140</v>
      </c>
      <c r="P12" s="21" t="s">
        <v>148</v>
      </c>
      <c r="Q12">
        <v>69</v>
      </c>
      <c r="R12">
        <v>0.38300000000000001</v>
      </c>
      <c r="S12" s="25" t="s">
        <v>142</v>
      </c>
      <c r="T12">
        <f>27888/83</f>
        <v>336</v>
      </c>
      <c r="U12" s="21">
        <f t="shared" si="0"/>
        <v>352.8</v>
      </c>
      <c r="V12" s="21">
        <f t="shared" si="1"/>
        <v>352.8</v>
      </c>
    </row>
    <row r="13" spans="1:22">
      <c r="A13" t="s">
        <v>167</v>
      </c>
      <c r="B13" s="21" t="s">
        <v>308</v>
      </c>
      <c r="C13" t="s">
        <v>136</v>
      </c>
      <c r="D13" t="s">
        <v>137</v>
      </c>
      <c r="E13" t="s">
        <v>303</v>
      </c>
      <c r="F13" t="s">
        <v>306</v>
      </c>
      <c r="G13" s="22"/>
      <c r="H13" s="23"/>
      <c r="J13" s="21" t="s">
        <v>143</v>
      </c>
      <c r="K13" s="24" t="s">
        <v>310</v>
      </c>
      <c r="L13" s="21">
        <v>593381</v>
      </c>
      <c r="M13" s="21"/>
      <c r="N13" s="24" t="s">
        <v>139</v>
      </c>
      <c r="O13" s="24" t="s">
        <v>153</v>
      </c>
      <c r="P13" s="21" t="s">
        <v>148</v>
      </c>
      <c r="Q13">
        <v>9</v>
      </c>
      <c r="R13">
        <v>3.2000000000000001E-2</v>
      </c>
      <c r="S13" s="25" t="s">
        <v>142</v>
      </c>
      <c r="T13">
        <v>192.09</v>
      </c>
      <c r="U13" s="21">
        <f t="shared" si="0"/>
        <v>201.69450000000001</v>
      </c>
      <c r="V13" s="21">
        <f t="shared" si="1"/>
        <v>201.69450000000001</v>
      </c>
    </row>
    <row r="14" spans="1:22">
      <c r="A14" s="13" t="s">
        <v>168</v>
      </c>
      <c r="B14" s="21" t="s">
        <v>308</v>
      </c>
      <c r="C14" t="s">
        <v>136</v>
      </c>
      <c r="D14" t="s">
        <v>137</v>
      </c>
      <c r="E14" t="s">
        <v>303</v>
      </c>
      <c r="F14" t="s">
        <v>307</v>
      </c>
      <c r="J14" s="24" t="s">
        <v>146</v>
      </c>
      <c r="K14" s="24" t="s">
        <v>310</v>
      </c>
      <c r="L14" s="21">
        <v>593382</v>
      </c>
      <c r="N14" s="24" t="s">
        <v>139</v>
      </c>
      <c r="O14" s="21" t="s">
        <v>140</v>
      </c>
      <c r="P14" s="21" t="s">
        <v>141</v>
      </c>
      <c r="Q14">
        <v>10</v>
      </c>
      <c r="R14">
        <v>7.0999999999999994E-2</v>
      </c>
      <c r="S14" s="25" t="s">
        <v>142</v>
      </c>
      <c r="T14">
        <f>12929/83</f>
        <v>155.77108433734941</v>
      </c>
      <c r="U14" s="21">
        <f t="shared" si="0"/>
        <v>163.55963855421686</v>
      </c>
      <c r="V14" s="21">
        <f t="shared" si="1"/>
        <v>163.55963855421686</v>
      </c>
    </row>
    <row r="15" spans="1:22">
      <c r="A15" t="s">
        <v>169</v>
      </c>
      <c r="B15" s="21" t="s">
        <v>308</v>
      </c>
      <c r="C15" t="s">
        <v>136</v>
      </c>
      <c r="D15" t="s">
        <v>137</v>
      </c>
      <c r="E15" t="s">
        <v>303</v>
      </c>
      <c r="F15" t="s">
        <v>307</v>
      </c>
      <c r="J15" s="21" t="s">
        <v>138</v>
      </c>
      <c r="K15" s="24" t="s">
        <v>310</v>
      </c>
      <c r="L15" s="21">
        <v>593383</v>
      </c>
      <c r="N15" s="24" t="s">
        <v>144</v>
      </c>
      <c r="O15" s="21" t="s">
        <v>145</v>
      </c>
      <c r="P15" s="21" t="s">
        <v>141</v>
      </c>
      <c r="Q15">
        <v>34</v>
      </c>
      <c r="R15">
        <v>0.36</v>
      </c>
      <c r="S15" s="25" t="s">
        <v>142</v>
      </c>
      <c r="T15">
        <f>41.58/83</f>
        <v>0.50096385542168675</v>
      </c>
      <c r="U15" s="21">
        <f t="shared" si="0"/>
        <v>0.52601204819277103</v>
      </c>
      <c r="V15" s="21">
        <f t="shared" si="1"/>
        <v>0.52601204819277103</v>
      </c>
    </row>
    <row r="16" spans="1:22">
      <c r="A16" t="s">
        <v>170</v>
      </c>
      <c r="B16" s="21" t="s">
        <v>308</v>
      </c>
      <c r="C16" t="s">
        <v>136</v>
      </c>
      <c r="D16" t="s">
        <v>301</v>
      </c>
      <c r="E16" t="s">
        <v>303</v>
      </c>
      <c r="F16" t="s">
        <v>306</v>
      </c>
      <c r="J16" s="21" t="s">
        <v>143</v>
      </c>
      <c r="K16" s="24" t="s">
        <v>310</v>
      </c>
      <c r="L16" s="21">
        <v>593384</v>
      </c>
      <c r="N16" s="24" t="s">
        <v>144</v>
      </c>
      <c r="O16" s="24" t="s">
        <v>147</v>
      </c>
      <c r="P16" s="24" t="s">
        <v>148</v>
      </c>
      <c r="Q16">
        <v>43</v>
      </c>
      <c r="R16">
        <f>0.116+0.181</f>
        <v>0.29699999999999999</v>
      </c>
      <c r="S16" s="25" t="s">
        <v>142</v>
      </c>
      <c r="T16">
        <f>20496/83</f>
        <v>246.93975903614458</v>
      </c>
      <c r="U16" s="21">
        <f t="shared" si="0"/>
        <v>259.2867469879518</v>
      </c>
      <c r="V16" s="21">
        <f t="shared" si="1"/>
        <v>259.2867469879518</v>
      </c>
    </row>
    <row r="17" spans="1:22">
      <c r="A17" s="13" t="s">
        <v>171</v>
      </c>
      <c r="B17" s="21" t="s">
        <v>308</v>
      </c>
      <c r="C17" t="s">
        <v>136</v>
      </c>
      <c r="D17" t="s">
        <v>137</v>
      </c>
      <c r="E17" t="s">
        <v>303</v>
      </c>
      <c r="F17" t="s">
        <v>306</v>
      </c>
      <c r="J17" s="24" t="s">
        <v>146</v>
      </c>
      <c r="K17" s="24" t="s">
        <v>310</v>
      </c>
      <c r="L17" s="21">
        <v>593385</v>
      </c>
      <c r="N17" s="24" t="s">
        <v>139</v>
      </c>
      <c r="O17" s="24" t="s">
        <v>149</v>
      </c>
      <c r="P17" s="24" t="s">
        <v>148</v>
      </c>
      <c r="Q17">
        <v>60</v>
      </c>
      <c r="R17">
        <v>0.441</v>
      </c>
      <c r="S17" s="25" t="s">
        <v>142</v>
      </c>
      <c r="T17">
        <f>15218/83</f>
        <v>183.34939759036143</v>
      </c>
      <c r="U17" s="21">
        <f t="shared" si="0"/>
        <v>192.51686746987951</v>
      </c>
      <c r="V17" s="21">
        <f t="shared" si="1"/>
        <v>192.51686746987951</v>
      </c>
    </row>
    <row r="18" spans="1:22">
      <c r="A18" t="s">
        <v>172</v>
      </c>
      <c r="B18" s="21" t="s">
        <v>308</v>
      </c>
      <c r="C18" t="s">
        <v>136</v>
      </c>
      <c r="D18" t="s">
        <v>137</v>
      </c>
      <c r="E18" t="s">
        <v>303</v>
      </c>
      <c r="F18" t="s">
        <v>306</v>
      </c>
      <c r="J18" s="21" t="s">
        <v>138</v>
      </c>
      <c r="K18" s="24" t="s">
        <v>310</v>
      </c>
      <c r="L18" s="21">
        <v>593386</v>
      </c>
      <c r="N18" s="24" t="s">
        <v>139</v>
      </c>
      <c r="O18" s="24" t="s">
        <v>140</v>
      </c>
      <c r="P18" s="24" t="s">
        <v>150</v>
      </c>
      <c r="Q18">
        <v>27</v>
      </c>
      <c r="R18">
        <v>0.13900000000000001</v>
      </c>
      <c r="S18" s="25" t="s">
        <v>142</v>
      </c>
      <c r="T18">
        <f>15218/83</f>
        <v>183.34939759036143</v>
      </c>
      <c r="U18" s="21">
        <f t="shared" si="0"/>
        <v>192.51686746987951</v>
      </c>
      <c r="V18" s="21">
        <f t="shared" si="1"/>
        <v>192.51686746987951</v>
      </c>
    </row>
    <row r="19" spans="1:22">
      <c r="A19" t="s">
        <v>173</v>
      </c>
      <c r="B19" s="21" t="s">
        <v>308</v>
      </c>
      <c r="C19" t="s">
        <v>136</v>
      </c>
      <c r="D19" t="s">
        <v>137</v>
      </c>
      <c r="E19" t="s">
        <v>303</v>
      </c>
      <c r="F19" t="s">
        <v>306</v>
      </c>
      <c r="J19" s="21" t="s">
        <v>143</v>
      </c>
      <c r="K19" s="24" t="s">
        <v>310</v>
      </c>
      <c r="L19" s="21">
        <v>593387</v>
      </c>
      <c r="N19" s="24" t="s">
        <v>139</v>
      </c>
      <c r="O19" s="24" t="s">
        <v>145</v>
      </c>
      <c r="P19" s="24" t="s">
        <v>151</v>
      </c>
      <c r="Q19">
        <v>45</v>
      </c>
      <c r="R19">
        <v>0.19</v>
      </c>
      <c r="S19" s="25" t="s">
        <v>142</v>
      </c>
      <c r="T19">
        <f>15218/83</f>
        <v>183.34939759036143</v>
      </c>
      <c r="U19" s="21">
        <f t="shared" si="0"/>
        <v>192.51686746987951</v>
      </c>
      <c r="V19" s="21">
        <f t="shared" si="1"/>
        <v>192.51686746987951</v>
      </c>
    </row>
    <row r="20" spans="1:22">
      <c r="A20" s="13" t="s">
        <v>174</v>
      </c>
      <c r="B20" s="21" t="s">
        <v>308</v>
      </c>
      <c r="C20" t="s">
        <v>136</v>
      </c>
      <c r="D20" t="s">
        <v>137</v>
      </c>
      <c r="E20" t="s">
        <v>303</v>
      </c>
      <c r="F20" t="s">
        <v>306</v>
      </c>
      <c r="J20" s="24" t="s">
        <v>146</v>
      </c>
      <c r="K20" s="24" t="s">
        <v>310</v>
      </c>
      <c r="L20" s="21">
        <v>593388</v>
      </c>
      <c r="N20" s="24" t="s">
        <v>144</v>
      </c>
      <c r="O20" s="24" t="s">
        <v>140</v>
      </c>
      <c r="P20" s="24" t="s">
        <v>150</v>
      </c>
      <c r="Q20">
        <v>19</v>
      </c>
      <c r="R20">
        <v>0.1</v>
      </c>
      <c r="S20" s="25" t="s">
        <v>142</v>
      </c>
      <c r="T20">
        <f>9268/83</f>
        <v>111.66265060240964</v>
      </c>
      <c r="U20" s="21">
        <f t="shared" si="0"/>
        <v>117.24578313253012</v>
      </c>
      <c r="V20" s="21">
        <f t="shared" si="1"/>
        <v>117.24578313253012</v>
      </c>
    </row>
    <row r="21" spans="1:22">
      <c r="A21" t="s">
        <v>175</v>
      </c>
      <c r="B21" s="21" t="s">
        <v>308</v>
      </c>
      <c r="C21" t="s">
        <v>136</v>
      </c>
      <c r="D21" t="s">
        <v>137</v>
      </c>
      <c r="E21" t="s">
        <v>303</v>
      </c>
      <c r="F21" t="s">
        <v>306</v>
      </c>
      <c r="J21" s="21" t="s">
        <v>138</v>
      </c>
      <c r="K21" s="24" t="s">
        <v>310</v>
      </c>
      <c r="L21" s="21">
        <v>593389</v>
      </c>
      <c r="N21" s="24" t="s">
        <v>139</v>
      </c>
      <c r="O21" s="24" t="s">
        <v>152</v>
      </c>
      <c r="P21" s="24" t="s">
        <v>151</v>
      </c>
      <c r="Q21">
        <v>34</v>
      </c>
      <c r="R21">
        <v>0.14099999999999999</v>
      </c>
      <c r="S21" s="25" t="s">
        <v>142</v>
      </c>
      <c r="T21">
        <f>14188/83</f>
        <v>170.93975903614458</v>
      </c>
      <c r="U21" s="21">
        <f t="shared" si="0"/>
        <v>179.48674698795182</v>
      </c>
      <c r="V21" s="21">
        <f t="shared" si="1"/>
        <v>179.48674698795182</v>
      </c>
    </row>
    <row r="22" spans="1:22">
      <c r="A22" s="13" t="s">
        <v>176</v>
      </c>
      <c r="B22" s="21" t="s">
        <v>308</v>
      </c>
      <c r="C22" t="s">
        <v>136</v>
      </c>
      <c r="D22" t="s">
        <v>137</v>
      </c>
      <c r="E22" t="s">
        <v>303</v>
      </c>
      <c r="F22" t="s">
        <v>307</v>
      </c>
      <c r="J22" s="21" t="s">
        <v>143</v>
      </c>
      <c r="K22" s="24" t="s">
        <v>310</v>
      </c>
      <c r="L22" s="21">
        <v>593390</v>
      </c>
      <c r="N22" s="24" t="s">
        <v>139</v>
      </c>
      <c r="O22" s="24" t="s">
        <v>145</v>
      </c>
      <c r="P22" s="24" t="s">
        <v>151</v>
      </c>
      <c r="Q22">
        <v>16</v>
      </c>
      <c r="R22">
        <v>0.107</v>
      </c>
      <c r="S22" s="25" t="s">
        <v>142</v>
      </c>
      <c r="T22">
        <f>9497/83</f>
        <v>114.42168674698796</v>
      </c>
      <c r="U22" s="21">
        <f t="shared" si="0"/>
        <v>120.14277108433737</v>
      </c>
      <c r="V22" s="21">
        <f t="shared" si="1"/>
        <v>120.14277108433737</v>
      </c>
    </row>
    <row r="23" spans="1:22">
      <c r="A23" s="13" t="s">
        <v>177</v>
      </c>
      <c r="B23" s="21" t="s">
        <v>308</v>
      </c>
      <c r="C23" t="s">
        <v>136</v>
      </c>
      <c r="D23" t="s">
        <v>137</v>
      </c>
      <c r="E23" t="s">
        <v>303</v>
      </c>
      <c r="F23" t="s">
        <v>306</v>
      </c>
      <c r="J23" s="24" t="s">
        <v>146</v>
      </c>
      <c r="K23" s="24" t="s">
        <v>310</v>
      </c>
      <c r="L23" s="21">
        <v>593391</v>
      </c>
      <c r="N23" s="24" t="s">
        <v>139</v>
      </c>
      <c r="O23" s="24" t="s">
        <v>140</v>
      </c>
      <c r="P23" s="21" t="s">
        <v>150</v>
      </c>
      <c r="Q23">
        <v>30</v>
      </c>
      <c r="R23">
        <v>0.10100000000000001</v>
      </c>
      <c r="S23" s="25" t="s">
        <v>142</v>
      </c>
      <c r="T23">
        <f>11512/83</f>
        <v>138.6987951807229</v>
      </c>
      <c r="U23" s="21">
        <f t="shared" si="0"/>
        <v>145.63373493975902</v>
      </c>
      <c r="V23" s="21">
        <f t="shared" si="1"/>
        <v>145.63373493975902</v>
      </c>
    </row>
    <row r="24" spans="1:22">
      <c r="A24" s="13" t="s">
        <v>178</v>
      </c>
      <c r="B24" s="21" t="s">
        <v>308</v>
      </c>
      <c r="C24" t="s">
        <v>136</v>
      </c>
      <c r="D24" t="s">
        <v>137</v>
      </c>
      <c r="E24" t="s">
        <v>303</v>
      </c>
      <c r="F24" t="s">
        <v>307</v>
      </c>
      <c r="J24" s="24" t="s">
        <v>146</v>
      </c>
      <c r="K24" s="24" t="s">
        <v>310</v>
      </c>
      <c r="L24" s="21">
        <v>593392</v>
      </c>
      <c r="N24" s="24" t="s">
        <v>144</v>
      </c>
      <c r="O24" s="24" t="s">
        <v>140</v>
      </c>
      <c r="P24" s="21" t="s">
        <v>148</v>
      </c>
      <c r="Q24">
        <v>24</v>
      </c>
      <c r="R24">
        <v>0.2</v>
      </c>
      <c r="S24" s="25" t="s">
        <v>142</v>
      </c>
      <c r="T24">
        <f>13252/83</f>
        <v>159.66265060240963</v>
      </c>
      <c r="U24" s="21">
        <f t="shared" si="0"/>
        <v>167.64578313253011</v>
      </c>
      <c r="V24" s="21">
        <f t="shared" si="1"/>
        <v>167.64578313253011</v>
      </c>
    </row>
    <row r="25" spans="1:22">
      <c r="A25" s="13" t="s">
        <v>179</v>
      </c>
      <c r="B25" s="21" t="s">
        <v>308</v>
      </c>
      <c r="C25" t="s">
        <v>299</v>
      </c>
      <c r="K25" s="24"/>
      <c r="L25" s="21"/>
      <c r="N25" s="24"/>
      <c r="O25" s="24"/>
      <c r="P25" s="21"/>
      <c r="Q25">
        <v>2</v>
      </c>
      <c r="R25">
        <v>2</v>
      </c>
      <c r="S25" s="25" t="s">
        <v>142</v>
      </c>
      <c r="T25">
        <f>910/83</f>
        <v>10.963855421686747</v>
      </c>
      <c r="U25" s="21">
        <f t="shared" si="0"/>
        <v>11.512048192771083</v>
      </c>
      <c r="V25" s="21">
        <f t="shared" si="1"/>
        <v>11.512048192771083</v>
      </c>
    </row>
    <row r="26" spans="1:22">
      <c r="A26" s="13" t="s">
        <v>180</v>
      </c>
      <c r="B26" s="21" t="s">
        <v>308</v>
      </c>
      <c r="C26" t="s">
        <v>136</v>
      </c>
      <c r="D26" t="s">
        <v>137</v>
      </c>
      <c r="E26" t="s">
        <v>303</v>
      </c>
      <c r="F26" t="s">
        <v>307</v>
      </c>
      <c r="J26" s="21" t="s">
        <v>138</v>
      </c>
      <c r="K26" s="24" t="s">
        <v>310</v>
      </c>
      <c r="L26" s="21">
        <v>593394</v>
      </c>
      <c r="N26" s="24" t="s">
        <v>139</v>
      </c>
      <c r="O26" s="24" t="s">
        <v>140</v>
      </c>
      <c r="P26" s="24" t="s">
        <v>148</v>
      </c>
      <c r="Q26">
        <v>32</v>
      </c>
      <c r="R26">
        <v>0.24</v>
      </c>
      <c r="S26" s="25" t="s">
        <v>142</v>
      </c>
      <c r="T26">
        <f>27220/83</f>
        <v>327.95180722891564</v>
      </c>
      <c r="U26" s="21">
        <f t="shared" si="0"/>
        <v>344.34939759036138</v>
      </c>
      <c r="V26" s="21">
        <f t="shared" si="1"/>
        <v>344.34939759036138</v>
      </c>
    </row>
    <row r="27" spans="1:22">
      <c r="A27" s="13" t="s">
        <v>181</v>
      </c>
      <c r="B27" s="21" t="s">
        <v>308</v>
      </c>
      <c r="C27" t="s">
        <v>136</v>
      </c>
      <c r="D27" t="s">
        <v>137</v>
      </c>
      <c r="E27" t="s">
        <v>303</v>
      </c>
      <c r="F27" t="s">
        <v>306</v>
      </c>
      <c r="J27" s="21" t="s">
        <v>143</v>
      </c>
      <c r="K27" s="24" t="s">
        <v>310</v>
      </c>
      <c r="L27" s="21">
        <v>593395</v>
      </c>
      <c r="N27" s="24" t="s">
        <v>144</v>
      </c>
      <c r="O27" s="24" t="s">
        <v>145</v>
      </c>
      <c r="P27" s="24" t="s">
        <v>148</v>
      </c>
      <c r="Q27">
        <v>22</v>
      </c>
      <c r="R27">
        <v>0.88</v>
      </c>
      <c r="S27" s="25" t="s">
        <v>142</v>
      </c>
      <c r="T27">
        <f>27220/83</f>
        <v>327.95180722891564</v>
      </c>
      <c r="U27" s="21">
        <f t="shared" si="0"/>
        <v>344.34939759036138</v>
      </c>
      <c r="V27" s="21">
        <f t="shared" si="1"/>
        <v>344.34939759036138</v>
      </c>
    </row>
    <row r="28" spans="1:22">
      <c r="A28" s="13" t="s">
        <v>182</v>
      </c>
      <c r="B28" s="21" t="s">
        <v>308</v>
      </c>
      <c r="C28" t="s">
        <v>136</v>
      </c>
      <c r="D28" t="s">
        <v>137</v>
      </c>
      <c r="E28" t="s">
        <v>303</v>
      </c>
      <c r="F28" t="s">
        <v>307</v>
      </c>
      <c r="J28" s="24" t="s">
        <v>146</v>
      </c>
      <c r="K28" s="24" t="s">
        <v>310</v>
      </c>
      <c r="L28" s="21">
        <v>593396</v>
      </c>
      <c r="N28" s="24" t="s">
        <v>144</v>
      </c>
      <c r="O28" s="24" t="s">
        <v>140</v>
      </c>
      <c r="P28" s="24" t="s">
        <v>150</v>
      </c>
      <c r="Q28">
        <v>38</v>
      </c>
      <c r="R28">
        <v>0.19400000000000001</v>
      </c>
      <c r="S28" s="25" t="s">
        <v>142</v>
      </c>
      <c r="T28">
        <f>12806/83</f>
        <v>154.28915662650601</v>
      </c>
      <c r="U28" s="21">
        <f t="shared" si="0"/>
        <v>162.0036144578313</v>
      </c>
      <c r="V28" s="21">
        <f t="shared" si="1"/>
        <v>162.0036144578313</v>
      </c>
    </row>
    <row r="29" spans="1:22">
      <c r="A29" s="13" t="s">
        <v>183</v>
      </c>
      <c r="B29" s="21" t="s">
        <v>308</v>
      </c>
      <c r="C29" t="s">
        <v>136</v>
      </c>
      <c r="D29" t="s">
        <v>137</v>
      </c>
      <c r="E29" t="s">
        <v>303</v>
      </c>
      <c r="F29" t="s">
        <v>306</v>
      </c>
      <c r="J29" s="21" t="s">
        <v>138</v>
      </c>
      <c r="K29" s="24" t="s">
        <v>310</v>
      </c>
      <c r="L29" s="21">
        <v>593397</v>
      </c>
      <c r="N29" s="24" t="s">
        <v>139</v>
      </c>
      <c r="O29" s="24" t="s">
        <v>152</v>
      </c>
      <c r="P29" s="24" t="s">
        <v>151</v>
      </c>
      <c r="Q29">
        <v>28</v>
      </c>
      <c r="R29">
        <v>0.08</v>
      </c>
      <c r="S29" s="25" t="s">
        <v>142</v>
      </c>
      <c r="T29">
        <f>12806/83</f>
        <v>154.28915662650601</v>
      </c>
      <c r="U29" s="21">
        <f t="shared" si="0"/>
        <v>162.0036144578313</v>
      </c>
      <c r="V29" s="21">
        <f t="shared" si="1"/>
        <v>162.0036144578313</v>
      </c>
    </row>
    <row r="30" spans="1:22">
      <c r="A30" s="13" t="s">
        <v>184</v>
      </c>
      <c r="B30" s="21" t="s">
        <v>308</v>
      </c>
      <c r="C30" t="s">
        <v>136</v>
      </c>
      <c r="D30" t="s">
        <v>137</v>
      </c>
      <c r="E30" t="s">
        <v>303</v>
      </c>
      <c r="F30" t="s">
        <v>307</v>
      </c>
      <c r="J30" s="21" t="s">
        <v>143</v>
      </c>
      <c r="K30" s="24" t="s">
        <v>310</v>
      </c>
      <c r="L30" s="21">
        <v>593398</v>
      </c>
      <c r="N30" s="24" t="s">
        <v>139</v>
      </c>
      <c r="O30" s="24" t="s">
        <v>145</v>
      </c>
      <c r="P30" s="24" t="s">
        <v>150</v>
      </c>
      <c r="Q30">
        <v>10</v>
      </c>
      <c r="R30">
        <v>0.06</v>
      </c>
      <c r="S30" s="25" t="s">
        <v>142</v>
      </c>
      <c r="T30">
        <f>6782/83</f>
        <v>81.710843373493972</v>
      </c>
      <c r="U30" s="21">
        <f t="shared" si="0"/>
        <v>85.796385542168665</v>
      </c>
      <c r="V30" s="21">
        <f t="shared" si="1"/>
        <v>85.796385542168665</v>
      </c>
    </row>
    <row r="31" spans="1:22">
      <c r="A31" s="13" t="s">
        <v>185</v>
      </c>
      <c r="B31" s="21" t="s">
        <v>308</v>
      </c>
      <c r="C31" t="s">
        <v>136</v>
      </c>
      <c r="D31" t="s">
        <v>137</v>
      </c>
      <c r="E31" t="s">
        <v>303</v>
      </c>
      <c r="F31" t="s">
        <v>306</v>
      </c>
      <c r="J31" s="24" t="s">
        <v>146</v>
      </c>
      <c r="K31" s="24" t="s">
        <v>310</v>
      </c>
      <c r="L31" s="21">
        <v>593399</v>
      </c>
      <c r="N31" s="24" t="s">
        <v>139</v>
      </c>
      <c r="O31" s="24" t="s">
        <v>140</v>
      </c>
      <c r="P31" s="24" t="s">
        <v>151</v>
      </c>
      <c r="Q31">
        <v>20</v>
      </c>
      <c r="R31">
        <v>0.13</v>
      </c>
      <c r="S31" s="25" t="s">
        <v>142</v>
      </c>
      <c r="T31">
        <f>9192/83</f>
        <v>110.74698795180723</v>
      </c>
      <c r="U31" s="21">
        <f t="shared" si="0"/>
        <v>116.28433734939759</v>
      </c>
      <c r="V31" s="21">
        <f t="shared" si="1"/>
        <v>116.28433734939759</v>
      </c>
    </row>
    <row r="32" spans="1:22">
      <c r="A32" s="13" t="s">
        <v>186</v>
      </c>
      <c r="B32" s="21" t="s">
        <v>308</v>
      </c>
      <c r="C32" t="s">
        <v>136</v>
      </c>
      <c r="D32" t="s">
        <v>137</v>
      </c>
      <c r="E32" t="s">
        <v>303</v>
      </c>
      <c r="F32" t="s">
        <v>306</v>
      </c>
      <c r="J32" s="21" t="s">
        <v>138</v>
      </c>
      <c r="K32" s="24" t="s">
        <v>310</v>
      </c>
      <c r="L32" s="21">
        <v>593400</v>
      </c>
      <c r="N32" s="24" t="s">
        <v>144</v>
      </c>
      <c r="O32" s="24" t="s">
        <v>140</v>
      </c>
      <c r="P32" s="24" t="s">
        <v>151</v>
      </c>
      <c r="Q32">
        <v>4</v>
      </c>
      <c r="R32">
        <v>0.1</v>
      </c>
      <c r="S32" s="25" t="s">
        <v>142</v>
      </c>
      <c r="T32">
        <f>9192/83</f>
        <v>110.74698795180723</v>
      </c>
      <c r="U32" s="21">
        <f t="shared" si="0"/>
        <v>116.28433734939759</v>
      </c>
      <c r="V32" s="21">
        <f t="shared" si="1"/>
        <v>116.28433734939759</v>
      </c>
    </row>
    <row r="33" spans="1:22">
      <c r="A33" s="13" t="s">
        <v>187</v>
      </c>
      <c r="B33" s="21" t="s">
        <v>308</v>
      </c>
      <c r="C33" t="s">
        <v>136</v>
      </c>
      <c r="D33" t="s">
        <v>137</v>
      </c>
      <c r="E33" t="s">
        <v>303</v>
      </c>
      <c r="F33" t="s">
        <v>307</v>
      </c>
      <c r="J33" s="21" t="s">
        <v>143</v>
      </c>
      <c r="K33" s="24" t="s">
        <v>310</v>
      </c>
      <c r="L33" s="21">
        <v>593401</v>
      </c>
      <c r="N33" s="24" t="s">
        <v>139</v>
      </c>
      <c r="O33" s="24" t="s">
        <v>140</v>
      </c>
      <c r="P33" s="21" t="s">
        <v>150</v>
      </c>
      <c r="Q33">
        <v>6</v>
      </c>
      <c r="R33">
        <v>0.05</v>
      </c>
      <c r="S33" s="25" t="s">
        <v>142</v>
      </c>
      <c r="T33">
        <f>6782/83</f>
        <v>81.710843373493972</v>
      </c>
      <c r="U33" s="21">
        <f t="shared" si="0"/>
        <v>85.796385542168665</v>
      </c>
      <c r="V33" s="21">
        <f t="shared" si="1"/>
        <v>85.796385542168665</v>
      </c>
    </row>
    <row r="34" spans="1:22">
      <c r="A34" s="13" t="s">
        <v>188</v>
      </c>
      <c r="K34" s="24"/>
      <c r="L34" s="21"/>
      <c r="N34" s="24"/>
      <c r="P34" s="21"/>
      <c r="S34" s="25"/>
      <c r="U34" s="21"/>
      <c r="V34" s="21"/>
    </row>
    <row r="35" spans="1:22">
      <c r="A35" s="13" t="s">
        <v>189</v>
      </c>
      <c r="B35" s="21" t="s">
        <v>308</v>
      </c>
      <c r="C35" t="s">
        <v>136</v>
      </c>
      <c r="D35" t="s">
        <v>137</v>
      </c>
      <c r="E35" t="s">
        <v>303</v>
      </c>
      <c r="F35" t="s">
        <v>307</v>
      </c>
      <c r="J35" s="24" t="s">
        <v>146</v>
      </c>
      <c r="K35" s="24" t="s">
        <v>310</v>
      </c>
      <c r="L35" s="21">
        <v>593403</v>
      </c>
      <c r="N35" s="24" t="s">
        <v>139</v>
      </c>
      <c r="O35" s="24" t="s">
        <v>140</v>
      </c>
      <c r="P35" s="24" t="s">
        <v>148</v>
      </c>
      <c r="Q35">
        <v>28</v>
      </c>
      <c r="R35">
        <v>0.17</v>
      </c>
      <c r="S35" s="25" t="s">
        <v>142</v>
      </c>
      <c r="T35">
        <f>12000/83</f>
        <v>144.57831325301206</v>
      </c>
      <c r="U35" s="21">
        <f t="shared" si="0"/>
        <v>151.80722891566265</v>
      </c>
      <c r="V35" s="21">
        <f t="shared" si="1"/>
        <v>151.80722891566265</v>
      </c>
    </row>
    <row r="36" spans="1:22">
      <c r="A36" s="13" t="s">
        <v>190</v>
      </c>
      <c r="B36" s="21" t="s">
        <v>308</v>
      </c>
      <c r="C36" t="s">
        <v>136</v>
      </c>
      <c r="D36" t="s">
        <v>137</v>
      </c>
      <c r="E36" t="s">
        <v>303</v>
      </c>
      <c r="F36" t="s">
        <v>307</v>
      </c>
      <c r="J36" s="21" t="s">
        <v>138</v>
      </c>
      <c r="K36" s="24" t="s">
        <v>310</v>
      </c>
      <c r="L36" s="21">
        <v>593404</v>
      </c>
      <c r="N36" s="24" t="s">
        <v>144</v>
      </c>
      <c r="O36" s="24" t="s">
        <v>145</v>
      </c>
      <c r="P36" s="24" t="s">
        <v>148</v>
      </c>
      <c r="Q36">
        <v>6</v>
      </c>
      <c r="R36">
        <v>0.04</v>
      </c>
      <c r="S36" s="25" t="s">
        <v>142</v>
      </c>
      <c r="T36">
        <f>12000/83</f>
        <v>144.57831325301206</v>
      </c>
      <c r="U36" s="21">
        <f t="shared" si="0"/>
        <v>151.80722891566265</v>
      </c>
      <c r="V36" s="21">
        <f t="shared" si="1"/>
        <v>151.80722891566265</v>
      </c>
    </row>
    <row r="37" spans="1:22">
      <c r="A37" s="13" t="s">
        <v>191</v>
      </c>
      <c r="B37" s="21" t="s">
        <v>308</v>
      </c>
      <c r="C37" t="s">
        <v>136</v>
      </c>
      <c r="D37" t="s">
        <v>137</v>
      </c>
      <c r="E37" t="s">
        <v>303</v>
      </c>
      <c r="F37" t="s">
        <v>306</v>
      </c>
      <c r="J37" s="21" t="s">
        <v>143</v>
      </c>
      <c r="K37" s="24" t="s">
        <v>310</v>
      </c>
      <c r="L37" s="21">
        <v>593405</v>
      </c>
      <c r="N37" s="24" t="s">
        <v>139</v>
      </c>
      <c r="O37" s="24" t="s">
        <v>140</v>
      </c>
      <c r="P37" s="24" t="s">
        <v>150</v>
      </c>
      <c r="Q37">
        <v>10</v>
      </c>
      <c r="R37">
        <v>0.06</v>
      </c>
      <c r="S37" s="25" t="s">
        <v>142</v>
      </c>
      <c r="T37">
        <f>24760/83</f>
        <v>298.31325301204816</v>
      </c>
      <c r="U37" s="21">
        <f t="shared" si="0"/>
        <v>313.22891566265059</v>
      </c>
      <c r="V37" s="21">
        <f t="shared" si="1"/>
        <v>313.22891566265059</v>
      </c>
    </row>
    <row r="38" spans="1:22">
      <c r="A38" s="13" t="s">
        <v>192</v>
      </c>
      <c r="B38" s="21" t="s">
        <v>308</v>
      </c>
      <c r="C38" t="s">
        <v>136</v>
      </c>
      <c r="D38" t="s">
        <v>137</v>
      </c>
      <c r="E38" t="s">
        <v>303</v>
      </c>
      <c r="F38" t="s">
        <v>307</v>
      </c>
      <c r="J38" s="24" t="s">
        <v>146</v>
      </c>
      <c r="K38" s="24" t="s">
        <v>310</v>
      </c>
      <c r="L38" s="21">
        <v>593406</v>
      </c>
      <c r="N38" s="24" t="s">
        <v>139</v>
      </c>
      <c r="O38" s="24" t="s">
        <v>152</v>
      </c>
      <c r="P38" s="24" t="s">
        <v>151</v>
      </c>
      <c r="Q38">
        <v>14</v>
      </c>
      <c r="R38">
        <v>7.0000000000000007E-2</v>
      </c>
      <c r="S38" s="25" t="s">
        <v>142</v>
      </c>
      <c r="T38">
        <f>22500/83</f>
        <v>271.08433734939757</v>
      </c>
      <c r="U38" s="21">
        <f t="shared" si="0"/>
        <v>284.63855421686748</v>
      </c>
      <c r="V38" s="21">
        <f t="shared" si="1"/>
        <v>284.63855421686748</v>
      </c>
    </row>
    <row r="39" spans="1:22">
      <c r="A39" s="13" t="s">
        <v>193</v>
      </c>
      <c r="B39" s="21" t="s">
        <v>308</v>
      </c>
      <c r="C39" t="s">
        <v>136</v>
      </c>
      <c r="D39" t="s">
        <v>137</v>
      </c>
      <c r="E39" t="s">
        <v>303</v>
      </c>
      <c r="F39" t="s">
        <v>307</v>
      </c>
      <c r="J39" s="24" t="s">
        <v>146</v>
      </c>
      <c r="K39" s="24" t="s">
        <v>310</v>
      </c>
      <c r="L39" s="21">
        <v>593407</v>
      </c>
      <c r="N39" s="24" t="s">
        <v>144</v>
      </c>
      <c r="O39" s="24" t="s">
        <v>145</v>
      </c>
      <c r="P39" s="24" t="s">
        <v>150</v>
      </c>
      <c r="Q39">
        <v>52</v>
      </c>
      <c r="R39">
        <v>0.32800000000000001</v>
      </c>
      <c r="S39" s="25" t="s">
        <v>142</v>
      </c>
      <c r="T39">
        <f>28976/83</f>
        <v>349.10843373493975</v>
      </c>
      <c r="U39" s="21">
        <f t="shared" si="0"/>
        <v>366.56385542168675</v>
      </c>
      <c r="V39" s="21">
        <f t="shared" si="1"/>
        <v>366.56385542168675</v>
      </c>
    </row>
    <row r="40" spans="1:22">
      <c r="A40" s="13" t="s">
        <v>194</v>
      </c>
      <c r="B40" s="21" t="s">
        <v>308</v>
      </c>
      <c r="C40" t="s">
        <v>136</v>
      </c>
      <c r="D40" t="s">
        <v>137</v>
      </c>
      <c r="E40" t="s">
        <v>303</v>
      </c>
      <c r="F40" t="s">
        <v>307</v>
      </c>
      <c r="J40" s="21" t="s">
        <v>138</v>
      </c>
      <c r="K40" s="24" t="s">
        <v>310</v>
      </c>
      <c r="L40" s="21">
        <v>593408</v>
      </c>
      <c r="N40" s="24" t="s">
        <v>144</v>
      </c>
      <c r="O40" s="24" t="s">
        <v>140</v>
      </c>
      <c r="P40" s="24" t="s">
        <v>151</v>
      </c>
      <c r="Q40">
        <v>2</v>
      </c>
      <c r="R40">
        <v>0.02</v>
      </c>
      <c r="S40" s="25" t="s">
        <v>142</v>
      </c>
      <c r="T40">
        <f>30000/83</f>
        <v>361.4457831325301</v>
      </c>
      <c r="U40" s="21">
        <f t="shared" si="0"/>
        <v>379.51807228915663</v>
      </c>
      <c r="V40" s="21">
        <f t="shared" si="1"/>
        <v>379.51807228915663</v>
      </c>
    </row>
    <row r="41" spans="1:22">
      <c r="A41" s="13" t="s">
        <v>195</v>
      </c>
      <c r="B41" s="21" t="s">
        <v>308</v>
      </c>
      <c r="C41" t="s">
        <v>136</v>
      </c>
      <c r="D41" t="s">
        <v>137</v>
      </c>
      <c r="E41" t="s">
        <v>303</v>
      </c>
      <c r="F41" t="s">
        <v>306</v>
      </c>
      <c r="J41" s="21" t="s">
        <v>143</v>
      </c>
      <c r="K41" s="24" t="s">
        <v>310</v>
      </c>
      <c r="L41" s="21">
        <v>593409</v>
      </c>
      <c r="N41" s="24" t="s">
        <v>139</v>
      </c>
      <c r="O41" s="24" t="s">
        <v>140</v>
      </c>
      <c r="P41" s="24" t="s">
        <v>151</v>
      </c>
      <c r="Q41">
        <v>24</v>
      </c>
      <c r="R41">
        <v>0.19800000000000001</v>
      </c>
      <c r="S41" s="25" t="s">
        <v>142</v>
      </c>
      <c r="T41">
        <f>27327/83</f>
        <v>329.24096385542168</v>
      </c>
      <c r="U41" s="21">
        <f t="shared" si="0"/>
        <v>345.70301204819276</v>
      </c>
      <c r="V41" s="21">
        <f t="shared" si="1"/>
        <v>345.70301204819276</v>
      </c>
    </row>
    <row r="42" spans="1:22">
      <c r="A42" s="13" t="s">
        <v>196</v>
      </c>
      <c r="J42" s="24"/>
      <c r="N42" s="24"/>
      <c r="O42" s="24"/>
      <c r="P42" s="21"/>
      <c r="S42" s="25"/>
      <c r="U42" s="21"/>
      <c r="V42" s="21"/>
    </row>
    <row r="43" spans="1:22">
      <c r="A43" s="13" t="s">
        <v>197</v>
      </c>
      <c r="B43" t="s">
        <v>309</v>
      </c>
      <c r="C43" t="s">
        <v>300</v>
      </c>
      <c r="D43" t="s">
        <v>302</v>
      </c>
      <c r="E43" t="s">
        <v>305</v>
      </c>
      <c r="N43" s="24"/>
      <c r="R43">
        <v>32.9</v>
      </c>
      <c r="S43" s="25" t="s">
        <v>142</v>
      </c>
      <c r="T43">
        <f>206/83</f>
        <v>2.4819277108433737</v>
      </c>
      <c r="U43" s="21">
        <f t="shared" si="0"/>
        <v>2.6060240963855428</v>
      </c>
      <c r="V43" s="21">
        <f t="shared" si="1"/>
        <v>2.6060240963855428</v>
      </c>
    </row>
    <row r="44" spans="1:22">
      <c r="A44" s="13"/>
      <c r="N44" s="24"/>
      <c r="S44" s="25"/>
      <c r="U44" s="21"/>
      <c r="V44" s="21"/>
    </row>
    <row r="45" spans="1:22">
      <c r="A45" s="13" t="s">
        <v>199</v>
      </c>
      <c r="B45" t="s">
        <v>309</v>
      </c>
      <c r="C45" t="s">
        <v>300</v>
      </c>
      <c r="D45" t="s">
        <v>302</v>
      </c>
      <c r="E45" t="s">
        <v>305</v>
      </c>
      <c r="N45" s="24"/>
      <c r="R45">
        <v>6.25</v>
      </c>
      <c r="S45" s="25" t="s">
        <v>142</v>
      </c>
      <c r="T45">
        <f>650/83</f>
        <v>7.831325301204819</v>
      </c>
      <c r="U45" s="21">
        <f t="shared" si="0"/>
        <v>8.2228915662650603</v>
      </c>
      <c r="V45" s="21">
        <f t="shared" si="1"/>
        <v>8.2228915662650603</v>
      </c>
    </row>
    <row r="46" spans="1:22">
      <c r="A46" s="13" t="s">
        <v>200</v>
      </c>
      <c r="B46" t="s">
        <v>309</v>
      </c>
      <c r="C46" t="s">
        <v>300</v>
      </c>
      <c r="D46" t="s">
        <v>302</v>
      </c>
      <c r="E46" t="s">
        <v>305</v>
      </c>
      <c r="N46" s="24"/>
      <c r="R46">
        <v>1.55</v>
      </c>
      <c r="S46" s="25" t="s">
        <v>142</v>
      </c>
      <c r="T46">
        <f>650/83</f>
        <v>7.831325301204819</v>
      </c>
      <c r="U46" s="21">
        <f t="shared" si="0"/>
        <v>8.2228915662650603</v>
      </c>
      <c r="V46" s="21">
        <f t="shared" si="1"/>
        <v>8.2228915662650603</v>
      </c>
    </row>
    <row r="47" spans="1:22">
      <c r="A47" s="13" t="s">
        <v>201</v>
      </c>
      <c r="B47" t="s">
        <v>309</v>
      </c>
      <c r="C47" t="s">
        <v>300</v>
      </c>
      <c r="D47" t="s">
        <v>302</v>
      </c>
      <c r="E47" t="s">
        <v>305</v>
      </c>
      <c r="N47" s="24"/>
      <c r="R47">
        <v>2.1</v>
      </c>
      <c r="S47" s="25" t="s">
        <v>142</v>
      </c>
      <c r="T47">
        <f>650/83</f>
        <v>7.831325301204819</v>
      </c>
      <c r="U47" s="21">
        <f t="shared" si="0"/>
        <v>8.2228915662650603</v>
      </c>
      <c r="V47" s="21">
        <f t="shared" si="1"/>
        <v>8.2228915662650603</v>
      </c>
    </row>
    <row r="48" spans="1:22">
      <c r="N48" s="24"/>
    </row>
    <row r="49" spans="14:14">
      <c r="N49" s="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2024-05-28T05:05:50Z</dcterms:modified>
</cp:coreProperties>
</file>