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44525"/>
</workbook>
</file>

<file path=xl/sharedStrings.xml><?xml version="1.0" encoding="utf-8"?>
<sst xmlns="http://schemas.openxmlformats.org/spreadsheetml/2006/main" count="1684" uniqueCount="312">
  <si>
    <r>
      <rPr>
        <sz val="11"/>
        <color rgb="FF495057"/>
        <rFont val="Arial"/>
        <charset val="134"/>
      </rPr>
      <t>Product Title</t>
    </r>
    <r>
      <rPr>
        <sz val="8.25"/>
        <color rgb="FFF99595"/>
        <rFont val="Arial"/>
        <charset val="134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</si>
  <si>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</si>
  <si>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</si>
  <si>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</si>
  <si>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</si>
  <si>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</si>
  <si>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</si>
  <si>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</si>
  <si>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</si>
  <si>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</si>
  <si>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</si>
  <si>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</si>
  <si>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</si>
  <si>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</si>
  <si>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</si>
  <si>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</si>
  <si>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</si>
  <si>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</si>
  <si>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</si>
  <si>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</si>
  <si>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</si>
  <si>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</si>
  <si>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</si>
  <si>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</si>
  <si>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</si>
  <si>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</si>
  <si>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</si>
  <si>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</si>
  <si>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</si>
  <si>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</si>
  <si>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</si>
  <si>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</si>
  <si>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</si>
  <si>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</si>
  <si>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</si>
  <si>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</si>
  <si>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</si>
  <si>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</si>
  <si>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</si>
  <si>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</si>
  <si>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</si>
  <si>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</si>
  <si>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</si>
  <si>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</si>
  <si>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</si>
  <si>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</si>
  <si>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</si>
  <si>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</si>
  <si>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</si>
  <si>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</si>
  <si>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</si>
  <si>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</si>
  <si>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</si>
  <si>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</si>
  <si>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</si>
  <si>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</si>
  <si>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</si>
  <si>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</si>
  <si>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</si>
  <si>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</si>
  <si>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</si>
  <si>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</si>
  <si>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</si>
  <si>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</si>
  <si>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</si>
  <si>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</si>
  <si>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</si>
  <si>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</si>
  <si>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</si>
  <si>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</si>
  <si>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</si>
  <si>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</si>
  <si>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</si>
  <si>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</si>
  <si>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</si>
  <si>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</si>
  <si>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</si>
  <si>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</si>
  <si>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</si>
  <si>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</si>
  <si>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</si>
  <si>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</si>
  <si>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</si>
  <si>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</si>
  <si>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</si>
  <si>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</si>
  <si>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</si>
  <si>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</si>
  <si>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</si>
  <si>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</si>
  <si>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</si>
  <si>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</si>
  <si>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</si>
  <si>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</si>
  <si>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</si>
  <si>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</si>
  <si>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</si>
  <si>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</si>
  <si>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</si>
  <si>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</si>
  <si>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</si>
  <si>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</si>
  <si>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</si>
  <si>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</si>
  <si>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</si>
  <si>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</si>
  <si>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</si>
  <si>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</si>
  <si>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</si>
  <si>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</si>
  <si>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</si>
  <si>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</si>
  <si>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</si>
  <si>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</si>
  <si>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</si>
  <si>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</si>
  <si>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TR-111111-1</t>
  </si>
  <si>
    <t>Infinity For Life Diamond Ring</t>
  </si>
  <si>
    <t>18KT - (GOLD)</t>
  </si>
  <si>
    <t>YELLOW</t>
  </si>
  <si>
    <t>12-(IND)</t>
  </si>
  <si>
    <t>RING</t>
  </si>
  <si>
    <t>Gold Jewellery</t>
  </si>
  <si>
    <t>3-5</t>
  </si>
  <si>
    <t>FEMALE</t>
  </si>
  <si>
    <t>jewelry</t>
  </si>
  <si>
    <t>yes</t>
  </si>
  <si>
    <t>In Its Pure</t>
  </si>
  <si>
    <t>TR-200524-2</t>
  </si>
  <si>
    <t>Splendid Diamond Ring</t>
  </si>
  <si>
    <t>4-6</t>
  </si>
  <si>
    <t>TR-200524-3</t>
  </si>
  <si>
    <t>Kelina Diamond Band</t>
  </si>
  <si>
    <t>6-9</t>
  </si>
  <si>
    <t>TR-200524-4</t>
  </si>
  <si>
    <t xml:space="preserve">Flora Miracle Plate Diamond Ring
</t>
  </si>
  <si>
    <t>2-7</t>
  </si>
  <si>
    <t>TR-200524-5</t>
  </si>
  <si>
    <t>Scattered Miracle Plate Band</t>
  </si>
  <si>
    <t>3-8</t>
  </si>
  <si>
    <t>TR-200524-6</t>
  </si>
  <si>
    <t>Ubika Bridal Ring Set</t>
  </si>
  <si>
    <t>4-7</t>
  </si>
  <si>
    <t>TR-200524-7</t>
  </si>
  <si>
    <t>Twinkle Traces Diamond Ring</t>
  </si>
  <si>
    <t>3-9</t>
  </si>
  <si>
    <t>TR-200524-8</t>
  </si>
  <si>
    <t>Bloom Mesh Diamond Ring</t>
  </si>
  <si>
    <t>2-6</t>
  </si>
  <si>
    <t>TR-200524-9</t>
  </si>
  <si>
    <t>Elegant Floret Diamond Ring</t>
  </si>
  <si>
    <t>1-4</t>
  </si>
  <si>
    <t>TR-200524-10</t>
  </si>
  <si>
    <t>Glossy Marquise Diamond Ring</t>
  </si>
  <si>
    <t>TR-200524-11</t>
  </si>
  <si>
    <t>Brita Bridal Ring Set</t>
  </si>
  <si>
    <t>TR-200524-12</t>
  </si>
  <si>
    <t>Trio Lines Diamond Ring</t>
  </si>
  <si>
    <t>TR-200524-13</t>
  </si>
  <si>
    <t>Devi Blessings Diamond Ring</t>
  </si>
  <si>
    <t>TR-200524-14</t>
  </si>
  <si>
    <t xml:space="preserve">Aadhira Sparkling Gemstone Ring
</t>
  </si>
  <si>
    <t>TR-200524-15</t>
  </si>
  <si>
    <t>Charming Carol Diamond Ring</t>
  </si>
  <si>
    <t>WHITE</t>
  </si>
  <si>
    <t>TR-200524-16</t>
  </si>
  <si>
    <t>Linear Diamond Band</t>
  </si>
  <si>
    <t>TR-200524-17</t>
  </si>
  <si>
    <t>Swivel Mesh Diamond Ring</t>
  </si>
  <si>
    <t>TR-200524-18</t>
  </si>
  <si>
    <t>Halo Diamond Band</t>
  </si>
  <si>
    <t>TR-200524-19</t>
  </si>
  <si>
    <t>Interwind Shimmer Diamond Ring</t>
  </si>
  <si>
    <t>TR-200524-20</t>
  </si>
  <si>
    <t>Mila Cluster Wave Diamond Ring</t>
  </si>
  <si>
    <t>TE-210524-1</t>
  </si>
  <si>
    <t>Classic Leaves Diamond Stud Ea</t>
  </si>
  <si>
    <t>EARRINGS</t>
  </si>
  <si>
    <t>TE-210524-2</t>
  </si>
  <si>
    <t>Two linear Classic Hoop</t>
  </si>
  <si>
    <t>TE-210524-3</t>
  </si>
  <si>
    <t>Temple classic Hoop</t>
  </si>
  <si>
    <t>TE-210524-4</t>
  </si>
  <si>
    <t>Jayme Cutout Pearl Drop Earrings</t>
  </si>
  <si>
    <t>TE-210524-5</t>
  </si>
  <si>
    <t>Amala Pearl Stud Earrings</t>
  </si>
  <si>
    <t>ROSE</t>
  </si>
  <si>
    <t>TE-210524-6</t>
  </si>
  <si>
    <t>Mosaic Shards Gemstone Sui Dhaga</t>
  </si>
  <si>
    <t>TE-210524-7</t>
  </si>
  <si>
    <t>Ameya Classic Hoop</t>
  </si>
  <si>
    <t>TE-210524-8</t>
  </si>
  <si>
    <t>Infinity leaf classic Hoop</t>
  </si>
  <si>
    <t>TE-210524-9</t>
  </si>
  <si>
    <t xml:space="preserve">Blooming Leaves Diamond Drop Earrings
</t>
  </si>
  <si>
    <t>TE-210524-10</t>
  </si>
  <si>
    <t>Simply Knot Diamond Stud Earrin</t>
  </si>
  <si>
    <t>TE-210524-11</t>
  </si>
  <si>
    <t>Musical Diamond Stud Earrings</t>
  </si>
  <si>
    <t>TE-210524-12</t>
  </si>
  <si>
    <t>Geometric Floret Diamond Drop</t>
  </si>
  <si>
    <t>TE-210524-13</t>
  </si>
  <si>
    <t xml:space="preserve">Saima Cutout Gold Drop Earrings
</t>
  </si>
  <si>
    <t>TE-210524-14</t>
  </si>
  <si>
    <t>Hexa Diamond Mangalsutra Stud E</t>
  </si>
  <si>
    <t>TE-210524-15</t>
  </si>
  <si>
    <t>Glorious Trine Diamond Stud Earrings</t>
  </si>
  <si>
    <t>TE-210524-16</t>
  </si>
  <si>
    <t>Blooming Leaves Diamond Drop Earri</t>
  </si>
  <si>
    <t>TE-210524-17</t>
  </si>
  <si>
    <t>Flowers Drop and Danglers</t>
  </si>
  <si>
    <t>TE-210524-18</t>
  </si>
  <si>
    <t>Dinara Diamond Hoop Earrings</t>
  </si>
  <si>
    <t>TE-210524-19</t>
  </si>
  <si>
    <t xml:space="preserve">Mesh Diamond Multiwear Stud Earrings
</t>
  </si>
  <si>
    <t>TE-210524-20</t>
  </si>
  <si>
    <t>Graceful Swirl Diamond Stud Earring</t>
  </si>
  <si>
    <t>TN-220524-1</t>
  </si>
  <si>
    <t>NECKLACES &amp; PENDANTS</t>
  </si>
  <si>
    <t>TN-220524-2</t>
  </si>
  <si>
    <t>Cz Diamond Necklace Set</t>
  </si>
  <si>
    <t>TN-220524-3</t>
  </si>
  <si>
    <t>Dingle Dangle Clover Cubic Zirconia Studded Gold Necklace Set for Women</t>
  </si>
  <si>
    <t>TN-220524-4</t>
  </si>
  <si>
    <t>Graceful Floral Cubic Zirconia Studded Gold Necklace Set for Women</t>
  </si>
  <si>
    <t>TN-220524-5</t>
  </si>
  <si>
    <t>Graceful Floral Cubic Zirconia Studded Gold Necklace Set</t>
  </si>
  <si>
    <t>TN-220524-6</t>
  </si>
  <si>
    <t>Floral Beauty Cubic Zirconia Studded Gold Necklace Set for Women</t>
  </si>
  <si>
    <t>Image</t>
  </si>
  <si>
    <t>Thumbnail</t>
  </si>
  <si>
    <t>TR-200524-1.jpg</t>
  </si>
  <si>
    <t>TR-200524-2.jpg</t>
  </si>
  <si>
    <t>TR-200524-3.jpg</t>
  </si>
  <si>
    <t>TR-200524-4.jpg</t>
  </si>
  <si>
    <t>TR-200524-5.jpg</t>
  </si>
  <si>
    <t>TR-200524-6.jpg</t>
  </si>
  <si>
    <t>TR-200524-7.jpg</t>
  </si>
  <si>
    <t>TR-200524-8.jpg</t>
  </si>
  <si>
    <t>TR-200524-9.jpg</t>
  </si>
  <si>
    <t>TR-200524-10.jpg</t>
  </si>
  <si>
    <t>TR-200524-11.jpg</t>
  </si>
  <si>
    <t>TR-200524-12.jpg</t>
  </si>
  <si>
    <t>TR-200524-13.jpg</t>
  </si>
  <si>
    <t>TR-200524-14.jpg</t>
  </si>
  <si>
    <t>TR-200524-15.jpg</t>
  </si>
  <si>
    <t>TR-200524-16.jpg</t>
  </si>
  <si>
    <t>TR-200524-17.jpg</t>
  </si>
  <si>
    <t>TR-200524-18.jpg</t>
  </si>
  <si>
    <t>TR-200524-19.jpg</t>
  </si>
  <si>
    <t>TR-200524-20.jpg</t>
  </si>
  <si>
    <t>TE-210524-1.jpg</t>
  </si>
  <si>
    <t>TE-210524-2.jpg</t>
  </si>
  <si>
    <t>TE-210524-3.jpg</t>
  </si>
  <si>
    <t>TE-210524-4.jpg</t>
  </si>
  <si>
    <t>TE-210524-5.jpg</t>
  </si>
  <si>
    <t>TE-210524-6.jpg</t>
  </si>
  <si>
    <t>TE-210524-7.jpg</t>
  </si>
  <si>
    <t>TE-210524-8.jpg</t>
  </si>
  <si>
    <t>TE-210524-9.jpg</t>
  </si>
  <si>
    <t>TE-210524-10.jpg</t>
  </si>
  <si>
    <t>TE-210524-11.jpg</t>
  </si>
  <si>
    <t>TE-210524-12.jpg</t>
  </si>
  <si>
    <t>TE-210524-13.jpg</t>
  </si>
  <si>
    <t>TE-210524-14.jpg</t>
  </si>
  <si>
    <t>TE-210524-15.jpg</t>
  </si>
  <si>
    <t>TE-210524-16.jpg</t>
  </si>
  <si>
    <t>TE-210524-17.jpg</t>
  </si>
  <si>
    <t>TE-210524-18.jpg</t>
  </si>
  <si>
    <t>TE-210524-19.jpg</t>
  </si>
  <si>
    <t>TE-210524-20.jpg</t>
  </si>
  <si>
    <t>TN-220524-1.jpg</t>
  </si>
  <si>
    <t>TN-220524-2.jpg</t>
  </si>
  <si>
    <t>TN-220524-3.jpg</t>
  </si>
  <si>
    <t>TN-220524-4.jpg</t>
  </si>
  <si>
    <t>TN-220524-5.jpg</t>
  </si>
  <si>
    <t>TN-220524-6.jpg</t>
  </si>
  <si>
    <t>Stone_Type</t>
  </si>
  <si>
    <t>Color2</t>
  </si>
  <si>
    <t>Certificate_no</t>
  </si>
  <si>
    <t>Certificate_file</t>
  </si>
  <si>
    <t>TR-200524-1</t>
  </si>
  <si>
    <t>Diamond</t>
  </si>
  <si>
    <t>DIAMOND</t>
  </si>
  <si>
    <t>ROUND</t>
  </si>
  <si>
    <t>CUT</t>
  </si>
  <si>
    <t>GH-SI</t>
  </si>
  <si>
    <t>FANCY LIGHT</t>
  </si>
  <si>
    <t>GIA</t>
  </si>
  <si>
    <t xml:space="preserve">natural </t>
  </si>
  <si>
    <t>BLUE</t>
  </si>
  <si>
    <t>CHINA</t>
  </si>
  <si>
    <t>Cts</t>
  </si>
  <si>
    <t>FANCY INTENSE</t>
  </si>
  <si>
    <t>hited</t>
  </si>
  <si>
    <t>VILOLET</t>
  </si>
  <si>
    <t>IJ-SI</t>
  </si>
  <si>
    <t>FANCY VIVID</t>
  </si>
  <si>
    <t>BROWN</t>
  </si>
  <si>
    <t>african</t>
  </si>
  <si>
    <t>COMMON</t>
  </si>
  <si>
    <t>italian</t>
  </si>
  <si>
    <t>LONDON</t>
  </si>
  <si>
    <t>DARK PINK</t>
  </si>
  <si>
    <t>FULL CUT</t>
  </si>
  <si>
    <t>PINK</t>
  </si>
  <si>
    <t>BAGUETTE</t>
  </si>
  <si>
    <t>WHITE PEARL</t>
  </si>
  <si>
    <t>Cz</t>
  </si>
  <si>
    <t>CUBIC ZIRCON</t>
  </si>
  <si>
    <t xml:space="preserve"> ROUND </t>
  </si>
  <si>
    <t>MIX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</si>
</sst>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28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sz val="13"/>
      <color theme="1"/>
      <name val="Calibri"/>
      <charset val="134"/>
      <scheme val="minor"/>
    </font>
    <font>
      <sz val="11"/>
      <color rgb="FF495057"/>
      <name val="Times New Roman"/>
      <charset val="134"/>
    </font>
    <font>
      <sz val="11"/>
      <color rgb="FF495057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.25"/>
      <color rgb="FFF99595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0" fillId="0" borderId="0" xfId="0" applyFont="1"/>
    <xf numFmtId="0" fontId="0" fillId="0" borderId="0" xfId="0" applyAlignment="1">
      <alignment horizontal="center" vertical="center"/>
    </xf>
    <xf numFmtId="0" fontId="2" fillId="2" borderId="0" xfId="0" applyFont="1" applyFill="1"/>
    <xf numFmtId="0" fontId="3" fillId="3" borderId="1" xfId="0" applyFont="1" applyFill="1" applyBorder="1"/>
    <xf numFmtId="0" fontId="3" fillId="2" borderId="1" xfId="0" applyFont="1" applyFill="1" applyBorder="1"/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Font="1" applyBorder="1"/>
    <xf numFmtId="0" fontId="4" fillId="0" borderId="0" xfId="0" applyFont="1" applyBorder="1"/>
    <xf numFmtId="0" fontId="0" fillId="0" borderId="0" xfId="0" applyFont="1" applyFill="1" applyBorder="1"/>
    <xf numFmtId="0" fontId="0" fillId="0" borderId="0" xfId="0" applyAlignment="1"/>
    <xf numFmtId="49" fontId="0" fillId="0" borderId="0" xfId="0" applyNumberFormat="1" applyBorder="1"/>
    <xf numFmtId="0" fontId="0" fillId="0" borderId="0" xfId="0" applyFont="1" applyAlignment="1"/>
    <xf numFmtId="0" fontId="5" fillId="0" borderId="0" xfId="0" applyFont="1"/>
    <xf numFmtId="9" fontId="4" fillId="0" borderId="0" xfId="0" applyNumberFormat="1" applyFont="1"/>
    <xf numFmtId="0" fontId="0" fillId="4" borderId="0" xfId="0" applyFill="1"/>
    <xf numFmtId="0" fontId="6" fillId="0" borderId="0" xfId="0" applyFont="1"/>
    <xf numFmtId="0" fontId="6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3" xfId="0" applyFont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S34"/>
  <sheetViews>
    <sheetView workbookViewId="0">
      <selection activeCell="E4" sqref="E4"/>
    </sheetView>
  </sheetViews>
  <sheetFormatPr defaultColWidth="9" defaultRowHeight="15"/>
  <cols>
    <col min="3" max="3" width="12.5714285714286" customWidth="1"/>
    <col min="4" max="4" width="14.8571428571429" customWidth="1"/>
    <col min="5" max="5" width="13.4285714285714" customWidth="1"/>
  </cols>
  <sheetData>
    <row r="2" spans="4:4">
      <c r="D2" s="24" t="s">
        <v>0</v>
      </c>
    </row>
    <row r="3" spans="4:5">
      <c r="D3" s="24" t="s">
        <v>1</v>
      </c>
      <c r="E3" t="s">
        <v>2</v>
      </c>
    </row>
    <row r="4" spans="4:4">
      <c r="D4" s="24" t="s">
        <v>3</v>
      </c>
    </row>
    <row r="5" spans="4:4">
      <c r="D5" t="s">
        <v>4</v>
      </c>
    </row>
    <row r="6" spans="4:4">
      <c r="D6" t="s">
        <v>5</v>
      </c>
    </row>
    <row r="7" spans="4:4">
      <c r="D7" s="24" t="s">
        <v>6</v>
      </c>
    </row>
    <row r="8" spans="4:4">
      <c r="D8" s="24" t="s">
        <v>7</v>
      </c>
    </row>
    <row r="9" spans="4:4">
      <c r="D9" s="24" t="s">
        <v>8</v>
      </c>
    </row>
    <row r="10" spans="4:4">
      <c r="D10" s="24" t="s">
        <v>9</v>
      </c>
    </row>
    <row r="11" spans="4:4">
      <c r="D11" s="24" t="s">
        <v>10</v>
      </c>
    </row>
    <row r="12" spans="4:4">
      <c r="D12" s="24" t="s">
        <v>11</v>
      </c>
    </row>
    <row r="13" spans="4:4">
      <c r="D13" s="24" t="s">
        <v>12</v>
      </c>
    </row>
    <row r="14" spans="4:4">
      <c r="D14" s="24" t="s">
        <v>13</v>
      </c>
    </row>
    <row r="15" spans="4:4">
      <c r="D15" s="24" t="s">
        <v>14</v>
      </c>
    </row>
    <row r="16" spans="4:4">
      <c r="D16" s="24" t="s">
        <v>15</v>
      </c>
    </row>
    <row r="17" spans="4:4">
      <c r="D17" s="24" t="s">
        <v>16</v>
      </c>
    </row>
    <row r="18" spans="4:4">
      <c r="D18" s="24" t="s">
        <v>17</v>
      </c>
    </row>
    <row r="19" spans="4:4">
      <c r="D19" s="24" t="s">
        <v>18</v>
      </c>
    </row>
    <row r="20" spans="4:4">
      <c r="D20" s="24" t="s">
        <v>19</v>
      </c>
    </row>
    <row r="21" spans="4:4">
      <c r="D21" s="24" t="s">
        <v>20</v>
      </c>
    </row>
    <row r="22" spans="4:4">
      <c r="D22" s="24" t="s">
        <v>21</v>
      </c>
    </row>
    <row r="23" spans="4:4">
      <c r="D23" s="24" t="s">
        <v>22</v>
      </c>
    </row>
    <row r="24" spans="4:4">
      <c r="D24" s="24"/>
    </row>
    <row r="25" spans="4:4">
      <c r="D25" s="24"/>
    </row>
    <row r="26" spans="3:6">
      <c r="C26" t="s">
        <v>23</v>
      </c>
      <c r="D26" s="25" t="s">
        <v>4</v>
      </c>
      <c r="E26" s="26" t="s">
        <v>5</v>
      </c>
      <c r="F26" s="26" t="s">
        <v>24</v>
      </c>
    </row>
    <row r="27" spans="4:6">
      <c r="D27" s="26"/>
      <c r="E27" s="26"/>
      <c r="F27" s="26"/>
    </row>
    <row r="28" spans="4:6">
      <c r="D28" s="27"/>
      <c r="E28" s="27"/>
      <c r="F28" s="27"/>
    </row>
    <row r="29" spans="3:19">
      <c r="C29" t="s">
        <v>25</v>
      </c>
      <c r="D29" s="28" t="s">
        <v>26</v>
      </c>
      <c r="E29" s="28" t="s">
        <v>27</v>
      </c>
      <c r="F29" s="29" t="s">
        <v>28</v>
      </c>
      <c r="G29" s="25" t="s">
        <v>29</v>
      </c>
      <c r="H29" s="26" t="s">
        <v>6</v>
      </c>
      <c r="I29" s="26" t="s">
        <v>7</v>
      </c>
      <c r="J29" s="26" t="s">
        <v>30</v>
      </c>
      <c r="K29" s="26" t="s">
        <v>31</v>
      </c>
      <c r="L29" s="26" t="s">
        <v>32</v>
      </c>
      <c r="M29" s="26" t="s">
        <v>33</v>
      </c>
      <c r="N29" s="26" t="s">
        <v>34</v>
      </c>
      <c r="O29" s="26" t="s">
        <v>35</v>
      </c>
      <c r="P29" s="26" t="s">
        <v>24</v>
      </c>
      <c r="Q29" s="26" t="s">
        <v>36</v>
      </c>
      <c r="R29" s="26" t="s">
        <v>20</v>
      </c>
      <c r="S29" s="26" t="s">
        <v>21</v>
      </c>
    </row>
    <row r="30" spans="4:19">
      <c r="D30" s="25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4:19"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3" spans="3:5">
      <c r="C33" t="s">
        <v>37</v>
      </c>
      <c r="D33" s="26" t="s">
        <v>38</v>
      </c>
      <c r="E33" s="26" t="s">
        <v>39</v>
      </c>
    </row>
    <row r="34" spans="4:5">
      <c r="D34" s="26" t="s">
        <v>40</v>
      </c>
      <c r="E34" s="26" t="s">
        <v>41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G56"/>
  <sheetViews>
    <sheetView topLeftCell="A40" workbookViewId="0">
      <selection activeCell="D56" sqref="D56"/>
    </sheetView>
  </sheetViews>
  <sheetFormatPr defaultColWidth="9" defaultRowHeight="15" outlineLevelCol="6"/>
  <cols>
    <col min="5" max="5" width="16.2857142857143" customWidth="1"/>
    <col min="6" max="6" width="27" customWidth="1"/>
    <col min="7" max="7" width="24.7142857142857" customWidth="1"/>
  </cols>
  <sheetData>
    <row r="1" spans="6:7">
      <c r="F1" t="s">
        <v>42</v>
      </c>
      <c r="G1" t="s">
        <v>43</v>
      </c>
    </row>
    <row r="2" spans="5:6">
      <c r="E2" t="s">
        <v>44</v>
      </c>
      <c r="F2" t="s">
        <v>45</v>
      </c>
    </row>
    <row r="3" spans="5:6">
      <c r="E3" t="s">
        <v>46</v>
      </c>
      <c r="F3" t="s">
        <v>45</v>
      </c>
    </row>
    <row r="4" spans="5:6">
      <c r="E4" t="s">
        <v>35</v>
      </c>
      <c r="F4" t="s">
        <v>45</v>
      </c>
    </row>
    <row r="5" spans="5:6">
      <c r="E5" t="s">
        <v>24</v>
      </c>
      <c r="F5" t="s">
        <v>45</v>
      </c>
    </row>
    <row r="6" spans="5:7">
      <c r="E6" t="s">
        <v>47</v>
      </c>
      <c r="F6" t="s">
        <v>48</v>
      </c>
      <c r="G6" t="s">
        <v>49</v>
      </c>
    </row>
    <row r="7" spans="5:6">
      <c r="E7" t="s">
        <v>26</v>
      </c>
      <c r="F7" t="s">
        <v>48</v>
      </c>
    </row>
    <row r="9" spans="4:7">
      <c r="D9" s="23" t="s">
        <v>50</v>
      </c>
      <c r="E9" s="23"/>
      <c r="F9" s="23"/>
      <c r="G9" s="23"/>
    </row>
    <row r="10" spans="4:7">
      <c r="D10" s="23"/>
      <c r="E10" s="23" t="s">
        <v>6</v>
      </c>
      <c r="F10" s="23" t="s">
        <v>48</v>
      </c>
      <c r="G10" s="23" t="s">
        <v>51</v>
      </c>
    </row>
    <row r="11" spans="4:7">
      <c r="D11" s="23" t="s">
        <v>52</v>
      </c>
      <c r="E11" s="23"/>
      <c r="F11" s="23"/>
      <c r="G11" s="23"/>
    </row>
    <row r="12" spans="4:7">
      <c r="D12" s="23"/>
      <c r="E12" s="23" t="s">
        <v>53</v>
      </c>
      <c r="F12" s="23" t="s">
        <v>48</v>
      </c>
      <c r="G12" s="23" t="s">
        <v>54</v>
      </c>
    </row>
    <row r="13" spans="4:7">
      <c r="D13" s="23"/>
      <c r="E13" s="23" t="s">
        <v>55</v>
      </c>
      <c r="F13" s="23" t="s">
        <v>48</v>
      </c>
      <c r="G13" s="23" t="s">
        <v>54</v>
      </c>
    </row>
    <row r="14" spans="4:7">
      <c r="D14" s="23" t="s">
        <v>56</v>
      </c>
      <c r="E14" s="23"/>
      <c r="F14" s="23"/>
      <c r="G14" s="23"/>
    </row>
    <row r="15" spans="5:7">
      <c r="E15" t="s">
        <v>30</v>
      </c>
      <c r="G15" s="23" t="s">
        <v>57</v>
      </c>
    </row>
    <row r="16" spans="5:7">
      <c r="E16" t="s">
        <v>27</v>
      </c>
      <c r="F16" t="s">
        <v>48</v>
      </c>
      <c r="G16" s="23" t="s">
        <v>58</v>
      </c>
    </row>
    <row r="17" spans="5:7">
      <c r="E17" t="s">
        <v>59</v>
      </c>
      <c r="F17" t="s">
        <v>48</v>
      </c>
      <c r="G17" s="23" t="s">
        <v>60</v>
      </c>
    </row>
    <row r="18" spans="5:7">
      <c r="E18" t="s">
        <v>29</v>
      </c>
      <c r="F18" t="s">
        <v>48</v>
      </c>
      <c r="G18" s="23" t="s">
        <v>61</v>
      </c>
    </row>
    <row r="19" spans="5:6">
      <c r="E19" t="s">
        <v>62</v>
      </c>
      <c r="F19" t="s">
        <v>45</v>
      </c>
    </row>
    <row r="20" spans="5:6">
      <c r="E20" t="s">
        <v>63</v>
      </c>
      <c r="F20" t="s">
        <v>48</v>
      </c>
    </row>
    <row r="21" spans="5:6">
      <c r="E21" t="s">
        <v>34</v>
      </c>
      <c r="F21" t="s">
        <v>45</v>
      </c>
    </row>
    <row r="23" spans="5:6">
      <c r="E23" t="s">
        <v>64</v>
      </c>
      <c r="F23" t="s">
        <v>45</v>
      </c>
    </row>
    <row r="24" spans="5:6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6">
      <c r="E31" t="s">
        <v>76</v>
      </c>
      <c r="F31" t="s">
        <v>67</v>
      </c>
    </row>
    <row r="32" spans="5:6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6">
      <c r="E43" s="24" t="s">
        <v>90</v>
      </c>
      <c r="F43" t="s">
        <v>45</v>
      </c>
    </row>
    <row r="44" spans="5:5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6">
      <c r="E46" t="s">
        <v>93</v>
      </c>
      <c r="F46" t="s">
        <v>45</v>
      </c>
    </row>
    <row r="47" spans="5:5">
      <c r="E47" s="24" t="s">
        <v>19</v>
      </c>
    </row>
    <row r="48" spans="5:5">
      <c r="E48" s="24" t="s">
        <v>20</v>
      </c>
    </row>
    <row r="49" spans="5:5">
      <c r="E49" s="24" t="s">
        <v>21</v>
      </c>
    </row>
    <row r="50" spans="5:5">
      <c r="E50" s="24" t="s">
        <v>22</v>
      </c>
    </row>
    <row r="51" spans="5:5">
      <c r="E51" s="24"/>
    </row>
    <row r="52" spans="4:4">
      <c r="D52" t="s">
        <v>94</v>
      </c>
    </row>
    <row r="53" spans="5:6">
      <c r="E53" s="24" t="s">
        <v>31</v>
      </c>
      <c r="F53" t="s">
        <v>93</v>
      </c>
    </row>
    <row r="54" spans="4:6">
      <c r="D54" t="s">
        <v>95</v>
      </c>
      <c r="E54" s="24" t="s">
        <v>48</v>
      </c>
      <c r="F54" t="s">
        <v>93</v>
      </c>
    </row>
    <row r="55" spans="4:6">
      <c r="D55" t="s">
        <v>95</v>
      </c>
      <c r="E55" s="24" t="s">
        <v>48</v>
      </c>
      <c r="F55" t="s">
        <v>93</v>
      </c>
    </row>
    <row r="56" spans="4:6">
      <c r="D56" t="s">
        <v>95</v>
      </c>
      <c r="E56" s="24" t="s">
        <v>48</v>
      </c>
      <c r="F56" t="s">
        <v>93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AF51"/>
  <sheetViews>
    <sheetView workbookViewId="0">
      <selection activeCell="A5" sqref="A5"/>
    </sheetView>
  </sheetViews>
  <sheetFormatPr defaultColWidth="9" defaultRowHeight="18.75"/>
  <cols>
    <col min="1" max="1" width="18.7142857142857" style="11" customWidth="1"/>
    <col min="2" max="2" width="68.7142857142857" customWidth="1"/>
    <col min="3" max="3" width="25.5714285714286" customWidth="1"/>
    <col min="5" max="5" width="21.8571428571429" customWidth="1"/>
    <col min="8" max="8" width="25" customWidth="1"/>
  </cols>
  <sheetData>
    <row r="1" s="10" customFormat="1" spans="1:32">
      <c r="A1" s="12" t="s">
        <v>1</v>
      </c>
      <c r="B1" s="10" t="s">
        <v>96</v>
      </c>
      <c r="C1" s="10" t="s">
        <v>97</v>
      </c>
      <c r="D1" s="10" t="s">
        <v>98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99</v>
      </c>
      <c r="J1" s="10" t="s">
        <v>100</v>
      </c>
      <c r="K1" s="10" t="s">
        <v>101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35</v>
      </c>
      <c r="R1" s="10" t="s">
        <v>102</v>
      </c>
      <c r="S1" s="10" t="s">
        <v>103</v>
      </c>
      <c r="T1" s="10" t="s">
        <v>18</v>
      </c>
      <c r="U1" s="10" t="s">
        <v>104</v>
      </c>
      <c r="V1" s="10" t="s">
        <v>105</v>
      </c>
      <c r="W1" s="10" t="s">
        <v>106</v>
      </c>
      <c r="X1" s="10" t="s">
        <v>107</v>
      </c>
      <c r="Y1" s="10" t="s">
        <v>108</v>
      </c>
      <c r="Z1" s="10" t="s">
        <v>109</v>
      </c>
      <c r="AA1" s="10" t="s">
        <v>110</v>
      </c>
      <c r="AB1" s="10" t="s">
        <v>111</v>
      </c>
      <c r="AC1" s="10" t="s">
        <v>112</v>
      </c>
      <c r="AD1" s="10" t="s">
        <v>113</v>
      </c>
      <c r="AE1" s="10" t="s">
        <v>114</v>
      </c>
      <c r="AF1" s="10" t="s">
        <v>115</v>
      </c>
    </row>
    <row r="2" ht="17.25" spans="1:32">
      <c r="A2" t="s">
        <v>116</v>
      </c>
      <c r="B2" s="13" t="s">
        <v>117</v>
      </c>
      <c r="C2" s="8"/>
      <c r="D2" s="8"/>
      <c r="E2" t="s">
        <v>118</v>
      </c>
      <c r="F2" s="14">
        <v>750</v>
      </c>
      <c r="G2" t="s">
        <v>119</v>
      </c>
      <c r="H2" t="s">
        <v>120</v>
      </c>
      <c r="I2" t="s">
        <v>120</v>
      </c>
      <c r="J2" t="s">
        <v>121</v>
      </c>
      <c r="K2" s="14" t="s">
        <v>122</v>
      </c>
      <c r="L2" s="14"/>
      <c r="M2" s="14"/>
      <c r="N2" s="14"/>
      <c r="O2" s="2" t="s">
        <v>123</v>
      </c>
      <c r="P2" s="14" t="s">
        <v>124</v>
      </c>
      <c r="Q2" s="14">
        <v>1</v>
      </c>
      <c r="R2">
        <v>1.127</v>
      </c>
      <c r="S2">
        <f>R2-(AR2/5)</f>
        <v>1.127</v>
      </c>
      <c r="T2" s="14" t="s">
        <v>17</v>
      </c>
      <c r="U2" s="14">
        <v>105.120734939759</v>
      </c>
      <c r="V2" s="14">
        <v>110.376771686747</v>
      </c>
      <c r="W2" s="14">
        <v>109.325564337349</v>
      </c>
      <c r="X2" s="14" t="s">
        <v>125</v>
      </c>
      <c r="Y2" s="14" t="s">
        <v>126</v>
      </c>
      <c r="Z2" s="14" t="s">
        <v>122</v>
      </c>
      <c r="AA2" s="14" t="s">
        <v>122</v>
      </c>
      <c r="AB2" s="14" t="s">
        <v>127</v>
      </c>
      <c r="AC2" s="22" t="s">
        <v>126</v>
      </c>
      <c r="AD2" s="14"/>
      <c r="AE2" s="14"/>
      <c r="AF2" s="14"/>
    </row>
    <row r="3" ht="17.25" spans="1:32">
      <c r="A3" t="s">
        <v>128</v>
      </c>
      <c r="B3" s="13" t="s">
        <v>129</v>
      </c>
      <c r="C3" s="8"/>
      <c r="D3" s="8"/>
      <c r="E3" t="s">
        <v>118</v>
      </c>
      <c r="F3" s="14">
        <v>750</v>
      </c>
      <c r="G3" t="s">
        <v>119</v>
      </c>
      <c r="H3" t="s">
        <v>120</v>
      </c>
      <c r="I3" t="s">
        <v>120</v>
      </c>
      <c r="J3" t="s">
        <v>121</v>
      </c>
      <c r="K3" s="14" t="s">
        <v>122</v>
      </c>
      <c r="L3" s="14"/>
      <c r="M3" s="8"/>
      <c r="N3" s="14"/>
      <c r="O3" s="2" t="s">
        <v>130</v>
      </c>
      <c r="P3" s="14" t="s">
        <v>124</v>
      </c>
      <c r="Q3" s="14">
        <v>1</v>
      </c>
      <c r="R3">
        <v>1.903</v>
      </c>
      <c r="S3">
        <v>1.88</v>
      </c>
      <c r="T3" s="14" t="s">
        <v>17</v>
      </c>
      <c r="U3" s="14">
        <v>193.762361445783</v>
      </c>
      <c r="V3" s="14">
        <v>203.450479518072</v>
      </c>
      <c r="W3" s="14">
        <v>201.512855903614</v>
      </c>
      <c r="X3" s="14" t="s">
        <v>125</v>
      </c>
      <c r="Y3" s="14" t="s">
        <v>126</v>
      </c>
      <c r="Z3" s="14" t="s">
        <v>122</v>
      </c>
      <c r="AA3" s="14" t="s">
        <v>122</v>
      </c>
      <c r="AB3" s="14" t="s">
        <v>127</v>
      </c>
      <c r="AC3" s="22" t="s">
        <v>126</v>
      </c>
      <c r="AD3" s="8"/>
      <c r="AE3" s="8"/>
      <c r="AF3" s="8"/>
    </row>
    <row r="4" ht="17.25" spans="1:32">
      <c r="A4" t="s">
        <v>131</v>
      </c>
      <c r="B4" s="13" t="s">
        <v>132</v>
      </c>
      <c r="C4" s="15"/>
      <c r="D4" s="15"/>
      <c r="E4" t="s">
        <v>118</v>
      </c>
      <c r="F4" s="16">
        <v>750</v>
      </c>
      <c r="G4" t="s">
        <v>119</v>
      </c>
      <c r="H4" t="s">
        <v>120</v>
      </c>
      <c r="I4" t="s">
        <v>120</v>
      </c>
      <c r="J4" t="s">
        <v>121</v>
      </c>
      <c r="K4" s="14" t="s">
        <v>122</v>
      </c>
      <c r="L4" s="14"/>
      <c r="M4" s="15"/>
      <c r="N4" s="14"/>
      <c r="O4" s="19" t="s">
        <v>133</v>
      </c>
      <c r="P4" s="14" t="s">
        <v>124</v>
      </c>
      <c r="Q4" s="14">
        <v>1</v>
      </c>
      <c r="R4">
        <v>1.963</v>
      </c>
      <c r="S4">
        <v>1.92</v>
      </c>
      <c r="T4" s="14" t="s">
        <v>17</v>
      </c>
      <c r="U4" s="14">
        <v>244.451060240964</v>
      </c>
      <c r="V4" s="14">
        <v>256.673613253012</v>
      </c>
      <c r="W4" s="14">
        <v>254.229102650602</v>
      </c>
      <c r="X4" s="14" t="s">
        <v>125</v>
      </c>
      <c r="Y4" s="14" t="s">
        <v>126</v>
      </c>
      <c r="Z4" s="14" t="s">
        <v>122</v>
      </c>
      <c r="AA4" s="14" t="s">
        <v>122</v>
      </c>
      <c r="AB4" s="14" t="s">
        <v>127</v>
      </c>
      <c r="AC4" s="22" t="s">
        <v>126</v>
      </c>
      <c r="AD4" s="8"/>
      <c r="AE4" s="8"/>
      <c r="AF4" s="8"/>
    </row>
    <row r="5" ht="17.25" spans="1:32">
      <c r="A5" s="2" t="s">
        <v>134</v>
      </c>
      <c r="B5" s="13" t="s">
        <v>135</v>
      </c>
      <c r="C5" s="8"/>
      <c r="D5" s="17"/>
      <c r="E5" t="s">
        <v>118</v>
      </c>
      <c r="F5" s="14">
        <v>750</v>
      </c>
      <c r="G5" t="s">
        <v>119</v>
      </c>
      <c r="H5" t="s">
        <v>120</v>
      </c>
      <c r="I5" t="s">
        <v>120</v>
      </c>
      <c r="J5" t="s">
        <v>121</v>
      </c>
      <c r="K5" s="14" t="s">
        <v>122</v>
      </c>
      <c r="L5" s="14"/>
      <c r="M5" s="8"/>
      <c r="N5" s="14"/>
      <c r="O5" s="2" t="s">
        <v>136</v>
      </c>
      <c r="P5" s="14" t="s">
        <v>124</v>
      </c>
      <c r="Q5" s="14">
        <v>1</v>
      </c>
      <c r="R5">
        <v>1.43</v>
      </c>
      <c r="S5">
        <v>1.42</v>
      </c>
      <c r="T5" s="14" t="s">
        <v>17</v>
      </c>
      <c r="U5" s="14">
        <v>127.199397590361</v>
      </c>
      <c r="V5" s="14">
        <v>133.55936746988</v>
      </c>
      <c r="W5" s="14">
        <v>132.287373493976</v>
      </c>
      <c r="X5" s="14" t="s">
        <v>125</v>
      </c>
      <c r="Y5" s="14" t="s">
        <v>126</v>
      </c>
      <c r="Z5" s="14" t="s">
        <v>122</v>
      </c>
      <c r="AA5" s="14" t="s">
        <v>122</v>
      </c>
      <c r="AB5" s="14" t="s">
        <v>127</v>
      </c>
      <c r="AC5" s="22" t="s">
        <v>126</v>
      </c>
      <c r="AD5" s="8"/>
      <c r="AE5" s="8"/>
      <c r="AF5" s="8"/>
    </row>
    <row r="6" ht="17.25" spans="1:32">
      <c r="A6" t="s">
        <v>137</v>
      </c>
      <c r="B6" s="13" t="s">
        <v>138</v>
      </c>
      <c r="C6" s="8"/>
      <c r="D6" s="17"/>
      <c r="E6" t="s">
        <v>118</v>
      </c>
      <c r="F6" s="14">
        <v>750</v>
      </c>
      <c r="G6" t="s">
        <v>119</v>
      </c>
      <c r="H6" t="s">
        <v>120</v>
      </c>
      <c r="I6" t="s">
        <v>120</v>
      </c>
      <c r="J6" t="s">
        <v>121</v>
      </c>
      <c r="K6" s="14" t="s">
        <v>122</v>
      </c>
      <c r="L6" s="14"/>
      <c r="M6" s="8"/>
      <c r="N6" s="14"/>
      <c r="O6" s="2" t="s">
        <v>139</v>
      </c>
      <c r="P6" s="14" t="s">
        <v>124</v>
      </c>
      <c r="Q6" s="14">
        <v>1</v>
      </c>
      <c r="R6">
        <v>2.672</v>
      </c>
      <c r="S6">
        <v>2.65</v>
      </c>
      <c r="T6" s="14" t="s">
        <v>17</v>
      </c>
      <c r="U6" s="14">
        <v>241.055012048193</v>
      </c>
      <c r="V6" s="14">
        <v>253.107762650602</v>
      </c>
      <c r="W6" s="14">
        <v>250.69721253012</v>
      </c>
      <c r="X6" s="14" t="s">
        <v>125</v>
      </c>
      <c r="Y6" s="14" t="s">
        <v>126</v>
      </c>
      <c r="Z6" s="14" t="s">
        <v>122</v>
      </c>
      <c r="AA6" s="14" t="s">
        <v>122</v>
      </c>
      <c r="AB6" s="14" t="s">
        <v>127</v>
      </c>
      <c r="AC6" s="22" t="s">
        <v>126</v>
      </c>
      <c r="AD6" s="8"/>
      <c r="AE6" s="8"/>
      <c r="AF6" s="8"/>
    </row>
    <row r="7" ht="17.25" spans="1:32">
      <c r="A7" t="s">
        <v>140</v>
      </c>
      <c r="B7" s="13" t="s">
        <v>141</v>
      </c>
      <c r="C7" s="8"/>
      <c r="D7" s="17"/>
      <c r="E7" t="s">
        <v>118</v>
      </c>
      <c r="F7" s="14">
        <v>750</v>
      </c>
      <c r="G7" t="s">
        <v>119</v>
      </c>
      <c r="H7" t="s">
        <v>120</v>
      </c>
      <c r="I7" t="s">
        <v>120</v>
      </c>
      <c r="J7" t="s">
        <v>121</v>
      </c>
      <c r="K7" s="14" t="s">
        <v>122</v>
      </c>
      <c r="L7" s="14"/>
      <c r="M7" s="8"/>
      <c r="N7" s="14"/>
      <c r="O7" s="2" t="s">
        <v>142</v>
      </c>
      <c r="P7" s="14" t="s">
        <v>124</v>
      </c>
      <c r="Q7" s="14">
        <v>1</v>
      </c>
      <c r="R7">
        <v>4.647</v>
      </c>
      <c r="S7">
        <v>4.56</v>
      </c>
      <c r="T7" s="14" t="s">
        <v>17</v>
      </c>
      <c r="U7" s="14">
        <v>739.361024096386</v>
      </c>
      <c r="V7" s="14">
        <v>776.329075301205</v>
      </c>
      <c r="W7" s="14">
        <v>768.935465060241</v>
      </c>
      <c r="X7" s="14" t="s">
        <v>125</v>
      </c>
      <c r="Y7" s="14" t="s">
        <v>126</v>
      </c>
      <c r="Z7" s="14" t="s">
        <v>122</v>
      </c>
      <c r="AA7" s="14" t="s">
        <v>122</v>
      </c>
      <c r="AB7" s="14" t="s">
        <v>127</v>
      </c>
      <c r="AC7" s="22" t="s">
        <v>126</v>
      </c>
      <c r="AD7" s="8"/>
      <c r="AE7" s="8"/>
      <c r="AF7" s="8"/>
    </row>
    <row r="8" ht="17.25" spans="1:32">
      <c r="A8" s="2" t="s">
        <v>143</v>
      </c>
      <c r="B8" s="13" t="s">
        <v>144</v>
      </c>
      <c r="C8" s="8"/>
      <c r="D8" s="17"/>
      <c r="E8" t="s">
        <v>118</v>
      </c>
      <c r="F8" s="14">
        <v>750</v>
      </c>
      <c r="G8" t="s">
        <v>119</v>
      </c>
      <c r="H8" t="s">
        <v>120</v>
      </c>
      <c r="I8" t="s">
        <v>120</v>
      </c>
      <c r="J8" t="s">
        <v>121</v>
      </c>
      <c r="K8" s="14" t="s">
        <v>122</v>
      </c>
      <c r="L8" s="14"/>
      <c r="M8" s="8"/>
      <c r="N8" s="14"/>
      <c r="O8" s="2" t="s">
        <v>145</v>
      </c>
      <c r="P8" s="14" t="s">
        <v>124</v>
      </c>
      <c r="Q8" s="14">
        <v>1</v>
      </c>
      <c r="R8">
        <v>5.54</v>
      </c>
      <c r="S8">
        <v>5.47</v>
      </c>
      <c r="T8" s="14" t="s">
        <v>17</v>
      </c>
      <c r="U8" s="14">
        <v>650.66265060241</v>
      </c>
      <c r="V8" s="14">
        <v>683.19578313253</v>
      </c>
      <c r="W8" s="14">
        <v>676.689156626506</v>
      </c>
      <c r="X8" s="14" t="s">
        <v>125</v>
      </c>
      <c r="Y8" s="14" t="s">
        <v>126</v>
      </c>
      <c r="Z8" s="14" t="s">
        <v>122</v>
      </c>
      <c r="AA8" s="14" t="s">
        <v>122</v>
      </c>
      <c r="AB8" s="14" t="s">
        <v>127</v>
      </c>
      <c r="AC8" s="22" t="s">
        <v>126</v>
      </c>
      <c r="AD8" s="8"/>
      <c r="AE8" s="8"/>
      <c r="AF8" s="8"/>
    </row>
    <row r="9" ht="17.25" spans="1:32">
      <c r="A9" t="s">
        <v>146</v>
      </c>
      <c r="B9" s="13" t="s">
        <v>147</v>
      </c>
      <c r="C9" s="8"/>
      <c r="D9" s="17"/>
      <c r="E9" t="s">
        <v>118</v>
      </c>
      <c r="F9" s="14">
        <v>750</v>
      </c>
      <c r="G9" t="s">
        <v>119</v>
      </c>
      <c r="H9" t="s">
        <v>120</v>
      </c>
      <c r="I9" t="s">
        <v>120</v>
      </c>
      <c r="J9" t="s">
        <v>121</v>
      </c>
      <c r="K9" s="14" t="s">
        <v>122</v>
      </c>
      <c r="L9" s="14"/>
      <c r="M9" s="20"/>
      <c r="N9" s="14"/>
      <c r="O9" s="2" t="s">
        <v>148</v>
      </c>
      <c r="P9" s="14" t="s">
        <v>124</v>
      </c>
      <c r="Q9" s="14">
        <v>1</v>
      </c>
      <c r="R9">
        <v>1.553</v>
      </c>
      <c r="S9">
        <v>1.53</v>
      </c>
      <c r="T9" s="14" t="s">
        <v>17</v>
      </c>
      <c r="U9" s="14">
        <v>154.144939759036</v>
      </c>
      <c r="V9" s="14">
        <v>161.852186746988</v>
      </c>
      <c r="W9" s="14">
        <v>160.310737349398</v>
      </c>
      <c r="X9" s="14" t="s">
        <v>125</v>
      </c>
      <c r="Y9" s="14" t="s">
        <v>126</v>
      </c>
      <c r="Z9" s="14" t="s">
        <v>122</v>
      </c>
      <c r="AA9" s="14" t="s">
        <v>122</v>
      </c>
      <c r="AB9" s="14" t="s">
        <v>127</v>
      </c>
      <c r="AC9" s="22" t="s">
        <v>126</v>
      </c>
      <c r="AD9" s="8"/>
      <c r="AE9" s="8"/>
      <c r="AF9" s="8"/>
    </row>
    <row r="10" ht="17.25" spans="1:32">
      <c r="A10" t="s">
        <v>149</v>
      </c>
      <c r="B10" s="13" t="s">
        <v>150</v>
      </c>
      <c r="C10" s="8"/>
      <c r="D10" s="17"/>
      <c r="E10" t="s">
        <v>118</v>
      </c>
      <c r="F10" s="14">
        <v>750</v>
      </c>
      <c r="G10" t="s">
        <v>119</v>
      </c>
      <c r="H10" t="s">
        <v>120</v>
      </c>
      <c r="I10" t="s">
        <v>120</v>
      </c>
      <c r="J10" t="s">
        <v>121</v>
      </c>
      <c r="K10" s="14" t="s">
        <v>122</v>
      </c>
      <c r="L10" s="14"/>
      <c r="M10" s="20"/>
      <c r="N10" s="14"/>
      <c r="O10" s="2" t="s">
        <v>151</v>
      </c>
      <c r="P10" s="14" t="s">
        <v>124</v>
      </c>
      <c r="Q10" s="14">
        <v>1</v>
      </c>
      <c r="R10">
        <v>1.181</v>
      </c>
      <c r="S10">
        <v>1.17</v>
      </c>
      <c r="T10" s="14" t="s">
        <v>17</v>
      </c>
      <c r="U10" s="14">
        <v>113.865518072289</v>
      </c>
      <c r="V10" s="14">
        <v>119.558793975904</v>
      </c>
      <c r="W10" s="14">
        <v>118.420138795181</v>
      </c>
      <c r="X10" s="14" t="s">
        <v>125</v>
      </c>
      <c r="Y10" s="14" t="s">
        <v>126</v>
      </c>
      <c r="Z10" s="14" t="s">
        <v>122</v>
      </c>
      <c r="AA10" s="14" t="s">
        <v>122</v>
      </c>
      <c r="AB10" s="14" t="s">
        <v>127</v>
      </c>
      <c r="AC10" s="22" t="s">
        <v>126</v>
      </c>
      <c r="AD10" s="8"/>
      <c r="AE10" s="8"/>
      <c r="AF10" s="8"/>
    </row>
    <row r="11" ht="17.25" spans="1:32">
      <c r="A11" s="2" t="s">
        <v>152</v>
      </c>
      <c r="B11" s="13" t="s">
        <v>153</v>
      </c>
      <c r="C11" s="8"/>
      <c r="D11" s="17"/>
      <c r="E11" t="s">
        <v>118</v>
      </c>
      <c r="F11" s="14">
        <v>750</v>
      </c>
      <c r="G11" t="s">
        <v>119</v>
      </c>
      <c r="H11" t="s">
        <v>120</v>
      </c>
      <c r="I11" t="s">
        <v>120</v>
      </c>
      <c r="J11" t="s">
        <v>121</v>
      </c>
      <c r="K11" s="14" t="s">
        <v>122</v>
      </c>
      <c r="L11" s="14"/>
      <c r="M11" s="20"/>
      <c r="N11" s="14"/>
      <c r="O11" s="2" t="s">
        <v>142</v>
      </c>
      <c r="P11" s="14" t="s">
        <v>124</v>
      </c>
      <c r="Q11" s="14">
        <v>1</v>
      </c>
      <c r="R11">
        <v>2</v>
      </c>
      <c r="S11">
        <v>1.97</v>
      </c>
      <c r="T11" s="14" t="s">
        <v>17</v>
      </c>
      <c r="U11" s="14">
        <v>215.048795180723</v>
      </c>
      <c r="V11" s="14">
        <v>225.801234939759</v>
      </c>
      <c r="W11" s="14">
        <v>223.650746987952</v>
      </c>
      <c r="X11" s="14" t="s">
        <v>125</v>
      </c>
      <c r="Y11" s="14" t="s">
        <v>126</v>
      </c>
      <c r="Z11" s="14" t="s">
        <v>122</v>
      </c>
      <c r="AA11" s="14" t="s">
        <v>122</v>
      </c>
      <c r="AB11" s="14" t="s">
        <v>127</v>
      </c>
      <c r="AC11" s="22" t="s">
        <v>126</v>
      </c>
      <c r="AD11" s="8"/>
      <c r="AE11" s="8"/>
      <c r="AF11" s="8"/>
    </row>
    <row r="12" ht="17.25" spans="1:29">
      <c r="A12" t="s">
        <v>154</v>
      </c>
      <c r="B12" s="13" t="s">
        <v>155</v>
      </c>
      <c r="E12" t="s">
        <v>118</v>
      </c>
      <c r="F12" s="14">
        <v>750</v>
      </c>
      <c r="G12" t="s">
        <v>119</v>
      </c>
      <c r="H12" t="s">
        <v>120</v>
      </c>
      <c r="I12" t="s">
        <v>120</v>
      </c>
      <c r="J12" t="s">
        <v>121</v>
      </c>
      <c r="K12" s="14" t="s">
        <v>122</v>
      </c>
      <c r="O12" s="2" t="s">
        <v>123</v>
      </c>
      <c r="P12" s="14" t="s">
        <v>124</v>
      </c>
      <c r="Q12" s="14">
        <v>1</v>
      </c>
      <c r="R12">
        <v>6.327</v>
      </c>
      <c r="S12">
        <v>6.25</v>
      </c>
      <c r="T12" s="14" t="s">
        <v>17</v>
      </c>
      <c r="U12">
        <v>687.950048192771</v>
      </c>
      <c r="V12" s="14">
        <v>722.34755060241</v>
      </c>
      <c r="W12" s="14">
        <v>715.468050120482</v>
      </c>
      <c r="X12" s="14" t="s">
        <v>125</v>
      </c>
      <c r="Y12" s="14" t="s">
        <v>126</v>
      </c>
      <c r="Z12" s="14" t="s">
        <v>122</v>
      </c>
      <c r="AA12" s="14" t="s">
        <v>122</v>
      </c>
      <c r="AB12" s="14" t="s">
        <v>127</v>
      </c>
      <c r="AC12" s="22" t="s">
        <v>126</v>
      </c>
    </row>
    <row r="13" ht="17.25" spans="1:29">
      <c r="A13" t="s">
        <v>156</v>
      </c>
      <c r="B13" s="13" t="s">
        <v>157</v>
      </c>
      <c r="E13" t="s">
        <v>118</v>
      </c>
      <c r="F13" s="14">
        <v>750</v>
      </c>
      <c r="G13" t="s">
        <v>119</v>
      </c>
      <c r="H13" t="s">
        <v>120</v>
      </c>
      <c r="I13" t="s">
        <v>120</v>
      </c>
      <c r="J13" t="s">
        <v>121</v>
      </c>
      <c r="K13" s="14" t="s">
        <v>122</v>
      </c>
      <c r="O13" s="2" t="s">
        <v>130</v>
      </c>
      <c r="P13" s="14" t="s">
        <v>124</v>
      </c>
      <c r="Q13" s="14">
        <v>1</v>
      </c>
      <c r="R13">
        <v>0.65</v>
      </c>
      <c r="S13">
        <f>R13-(AR13/5)</f>
        <v>0.65</v>
      </c>
      <c r="T13" s="14" t="s">
        <v>17</v>
      </c>
      <c r="U13">
        <v>64.8788077108434</v>
      </c>
      <c r="V13" s="14">
        <v>68.1227480963855</v>
      </c>
      <c r="W13" s="14">
        <v>67.4739600192771</v>
      </c>
      <c r="X13" s="14" t="s">
        <v>125</v>
      </c>
      <c r="Y13" s="14" t="s">
        <v>126</v>
      </c>
      <c r="Z13" s="14" t="s">
        <v>122</v>
      </c>
      <c r="AA13" s="14" t="s">
        <v>122</v>
      </c>
      <c r="AB13" s="14" t="s">
        <v>127</v>
      </c>
      <c r="AC13" s="22" t="s">
        <v>126</v>
      </c>
    </row>
    <row r="14" ht="17.25" spans="1:29">
      <c r="A14" s="2" t="s">
        <v>158</v>
      </c>
      <c r="B14" s="13" t="s">
        <v>159</v>
      </c>
      <c r="E14" t="s">
        <v>118</v>
      </c>
      <c r="F14" s="14">
        <v>750</v>
      </c>
      <c r="G14" t="s">
        <v>119</v>
      </c>
      <c r="H14" t="s">
        <v>120</v>
      </c>
      <c r="I14" t="s">
        <v>120</v>
      </c>
      <c r="J14" t="s">
        <v>121</v>
      </c>
      <c r="K14" s="14" t="s">
        <v>122</v>
      </c>
      <c r="O14" s="19" t="s">
        <v>133</v>
      </c>
      <c r="P14" s="14" t="s">
        <v>124</v>
      </c>
      <c r="Q14" s="14">
        <v>1</v>
      </c>
      <c r="R14">
        <v>2.284</v>
      </c>
      <c r="S14">
        <v>2.26</v>
      </c>
      <c r="T14" s="14" t="s">
        <v>17</v>
      </c>
      <c r="U14">
        <v>204.282638554217</v>
      </c>
      <c r="V14" s="14">
        <v>214.496770481928</v>
      </c>
      <c r="W14" s="14">
        <v>212.453944096386</v>
      </c>
      <c r="X14" s="14" t="s">
        <v>125</v>
      </c>
      <c r="Y14" s="14" t="s">
        <v>126</v>
      </c>
      <c r="Z14" s="14" t="s">
        <v>122</v>
      </c>
      <c r="AA14" s="14" t="s">
        <v>122</v>
      </c>
      <c r="AB14" s="14" t="s">
        <v>127</v>
      </c>
      <c r="AC14" s="22" t="s">
        <v>126</v>
      </c>
    </row>
    <row r="15" ht="17.25" spans="1:29">
      <c r="A15" t="s">
        <v>160</v>
      </c>
      <c r="B15" s="13" t="s">
        <v>161</v>
      </c>
      <c r="E15" t="s">
        <v>118</v>
      </c>
      <c r="F15" s="14">
        <v>750</v>
      </c>
      <c r="G15" t="s">
        <v>119</v>
      </c>
      <c r="H15" t="s">
        <v>120</v>
      </c>
      <c r="I15" t="s">
        <v>120</v>
      </c>
      <c r="J15" t="s">
        <v>121</v>
      </c>
      <c r="K15" s="14" t="s">
        <v>122</v>
      </c>
      <c r="O15" s="2" t="s">
        <v>136</v>
      </c>
      <c r="P15" s="14" t="s">
        <v>124</v>
      </c>
      <c r="Q15" s="14">
        <v>1</v>
      </c>
      <c r="R15">
        <v>7.112</v>
      </c>
      <c r="S15">
        <v>6.79</v>
      </c>
      <c r="T15" s="14" t="s">
        <v>17</v>
      </c>
      <c r="U15">
        <v>583.086973493976</v>
      </c>
      <c r="V15" s="14">
        <v>612.241322168675</v>
      </c>
      <c r="W15" s="14">
        <v>606.410452433735</v>
      </c>
      <c r="X15" s="14" t="s">
        <v>125</v>
      </c>
      <c r="Y15" s="14" t="s">
        <v>126</v>
      </c>
      <c r="Z15" s="14" t="s">
        <v>122</v>
      </c>
      <c r="AA15" s="14" t="s">
        <v>122</v>
      </c>
      <c r="AB15" s="14" t="s">
        <v>127</v>
      </c>
      <c r="AC15" s="22" t="s">
        <v>126</v>
      </c>
    </row>
    <row r="16" ht="17.25" spans="1:29">
      <c r="A16" t="s">
        <v>162</v>
      </c>
      <c r="B16" s="13" t="s">
        <v>163</v>
      </c>
      <c r="E16" t="s">
        <v>118</v>
      </c>
      <c r="F16" s="14">
        <v>750</v>
      </c>
      <c r="G16" t="s">
        <v>164</v>
      </c>
      <c r="H16" t="s">
        <v>120</v>
      </c>
      <c r="I16" t="s">
        <v>120</v>
      </c>
      <c r="J16" t="s">
        <v>121</v>
      </c>
      <c r="K16" s="14" t="s">
        <v>122</v>
      </c>
      <c r="O16" s="2" t="s">
        <v>139</v>
      </c>
      <c r="P16" s="14" t="s">
        <v>124</v>
      </c>
      <c r="Q16" s="14">
        <v>1</v>
      </c>
      <c r="R16">
        <v>2.919</v>
      </c>
      <c r="S16">
        <v>2.86</v>
      </c>
      <c r="T16" s="14" t="s">
        <v>17</v>
      </c>
      <c r="U16">
        <v>336.142313253012</v>
      </c>
      <c r="V16" s="14">
        <v>352.949428915663</v>
      </c>
      <c r="W16" s="14">
        <v>349.588005783133</v>
      </c>
      <c r="X16" s="14" t="s">
        <v>125</v>
      </c>
      <c r="Y16" s="14" t="s">
        <v>126</v>
      </c>
      <c r="Z16" s="14" t="s">
        <v>122</v>
      </c>
      <c r="AA16" s="14" t="s">
        <v>122</v>
      </c>
      <c r="AB16" s="14" t="s">
        <v>127</v>
      </c>
      <c r="AC16" s="22" t="s">
        <v>126</v>
      </c>
    </row>
    <row r="17" ht="17.25" spans="1:29">
      <c r="A17" s="2" t="s">
        <v>165</v>
      </c>
      <c r="B17" s="13" t="s">
        <v>166</v>
      </c>
      <c r="E17" t="s">
        <v>118</v>
      </c>
      <c r="F17" s="14">
        <v>750</v>
      </c>
      <c r="G17" t="s">
        <v>119</v>
      </c>
      <c r="H17" t="s">
        <v>120</v>
      </c>
      <c r="I17" t="s">
        <v>120</v>
      </c>
      <c r="J17" t="s">
        <v>121</v>
      </c>
      <c r="K17" s="14" t="s">
        <v>122</v>
      </c>
      <c r="O17" s="2" t="s">
        <v>142</v>
      </c>
      <c r="P17" s="14" t="s">
        <v>124</v>
      </c>
      <c r="Q17" s="14">
        <v>1</v>
      </c>
      <c r="R17">
        <v>2.748</v>
      </c>
      <c r="S17">
        <v>2.66</v>
      </c>
      <c r="T17" s="14" t="s">
        <v>17</v>
      </c>
      <c r="U17">
        <v>337.332987951807</v>
      </c>
      <c r="V17" s="14">
        <v>354.199637349398</v>
      </c>
      <c r="W17" s="14">
        <v>350.82630746988</v>
      </c>
      <c r="X17" s="14" t="s">
        <v>125</v>
      </c>
      <c r="Y17" s="14" t="s">
        <v>126</v>
      </c>
      <c r="Z17" s="14" t="s">
        <v>122</v>
      </c>
      <c r="AA17" s="14" t="s">
        <v>122</v>
      </c>
      <c r="AB17" s="14" t="s">
        <v>127</v>
      </c>
      <c r="AC17" s="22" t="s">
        <v>126</v>
      </c>
    </row>
    <row r="18" ht="17.25" spans="1:29">
      <c r="A18" t="s">
        <v>167</v>
      </c>
      <c r="B18" s="13" t="s">
        <v>168</v>
      </c>
      <c r="E18" t="s">
        <v>118</v>
      </c>
      <c r="F18" s="14">
        <v>750</v>
      </c>
      <c r="G18" t="s">
        <v>119</v>
      </c>
      <c r="H18" t="s">
        <v>120</v>
      </c>
      <c r="I18" t="s">
        <v>120</v>
      </c>
      <c r="J18" t="s">
        <v>121</v>
      </c>
      <c r="K18" s="14" t="s">
        <v>122</v>
      </c>
      <c r="O18" s="2" t="s">
        <v>145</v>
      </c>
      <c r="P18" s="14" t="s">
        <v>124</v>
      </c>
      <c r="Q18" s="14">
        <v>1</v>
      </c>
      <c r="R18">
        <v>2.468</v>
      </c>
      <c r="S18">
        <v>2.44</v>
      </c>
      <c r="T18" s="14" t="s">
        <v>17</v>
      </c>
      <c r="U18">
        <v>243.859060240964</v>
      </c>
      <c r="V18" s="14">
        <v>256.052013253012</v>
      </c>
      <c r="W18" s="14">
        <v>253.613422650602</v>
      </c>
      <c r="X18" s="14" t="s">
        <v>125</v>
      </c>
      <c r="Y18" s="14" t="s">
        <v>126</v>
      </c>
      <c r="Z18" s="14" t="s">
        <v>122</v>
      </c>
      <c r="AA18" s="14" t="s">
        <v>122</v>
      </c>
      <c r="AB18" s="14" t="s">
        <v>127</v>
      </c>
      <c r="AC18" s="22" t="s">
        <v>126</v>
      </c>
    </row>
    <row r="19" ht="17.25" spans="1:29">
      <c r="A19" t="s">
        <v>169</v>
      </c>
      <c r="B19" s="13" t="s">
        <v>170</v>
      </c>
      <c r="E19" t="s">
        <v>118</v>
      </c>
      <c r="F19" s="14">
        <v>750</v>
      </c>
      <c r="G19" t="s">
        <v>119</v>
      </c>
      <c r="H19" t="s">
        <v>120</v>
      </c>
      <c r="I19" t="s">
        <v>120</v>
      </c>
      <c r="J19" t="s">
        <v>121</v>
      </c>
      <c r="K19" s="14" t="s">
        <v>122</v>
      </c>
      <c r="O19" s="2" t="s">
        <v>148</v>
      </c>
      <c r="P19" s="14" t="s">
        <v>124</v>
      </c>
      <c r="Q19" s="14">
        <v>1</v>
      </c>
      <c r="R19">
        <v>2.358</v>
      </c>
      <c r="S19">
        <v>2.32</v>
      </c>
      <c r="T19" s="14" t="s">
        <v>17</v>
      </c>
      <c r="U19">
        <v>254.113493975904</v>
      </c>
      <c r="V19" s="14">
        <v>266.819168674699</v>
      </c>
      <c r="W19" s="14">
        <v>264.27803373494</v>
      </c>
      <c r="X19" s="14" t="s">
        <v>125</v>
      </c>
      <c r="Y19" s="14" t="s">
        <v>126</v>
      </c>
      <c r="Z19" s="14" t="s">
        <v>122</v>
      </c>
      <c r="AA19" s="14" t="s">
        <v>122</v>
      </c>
      <c r="AB19" s="14" t="s">
        <v>127</v>
      </c>
      <c r="AC19" s="22" t="s">
        <v>126</v>
      </c>
    </row>
    <row r="20" ht="17.25" spans="1:29">
      <c r="A20" s="2" t="s">
        <v>171</v>
      </c>
      <c r="B20" s="13" t="s">
        <v>172</v>
      </c>
      <c r="E20" t="s">
        <v>118</v>
      </c>
      <c r="F20" s="14">
        <v>750</v>
      </c>
      <c r="G20" t="s">
        <v>119</v>
      </c>
      <c r="H20" t="s">
        <v>120</v>
      </c>
      <c r="I20" t="s">
        <v>120</v>
      </c>
      <c r="J20" t="s">
        <v>121</v>
      </c>
      <c r="K20" s="14" t="s">
        <v>122</v>
      </c>
      <c r="O20" s="2" t="s">
        <v>151</v>
      </c>
      <c r="P20" s="14" t="s">
        <v>124</v>
      </c>
      <c r="Q20" s="14">
        <v>1</v>
      </c>
      <c r="R20">
        <v>1.64</v>
      </c>
      <c r="S20">
        <v>1.62</v>
      </c>
      <c r="T20" s="14" t="s">
        <v>17</v>
      </c>
      <c r="U20">
        <v>156.798795180723</v>
      </c>
      <c r="V20" s="14">
        <v>164.638734939759</v>
      </c>
      <c r="W20" s="14">
        <v>163.070746987952</v>
      </c>
      <c r="X20" s="14" t="s">
        <v>125</v>
      </c>
      <c r="Y20" s="14" t="s">
        <v>126</v>
      </c>
      <c r="Z20" s="14" t="s">
        <v>122</v>
      </c>
      <c r="AA20" s="14" t="s">
        <v>122</v>
      </c>
      <c r="AB20" s="14" t="s">
        <v>127</v>
      </c>
      <c r="AC20" s="22" t="s">
        <v>126</v>
      </c>
    </row>
    <row r="21" ht="17.25" spans="1:29">
      <c r="A21" t="s">
        <v>173</v>
      </c>
      <c r="B21" s="13" t="s">
        <v>174</v>
      </c>
      <c r="E21" t="s">
        <v>118</v>
      </c>
      <c r="F21" s="14">
        <v>750</v>
      </c>
      <c r="G21" t="s">
        <v>119</v>
      </c>
      <c r="H21" t="s">
        <v>120</v>
      </c>
      <c r="I21" t="s">
        <v>120</v>
      </c>
      <c r="J21" t="s">
        <v>121</v>
      </c>
      <c r="K21" s="14" t="s">
        <v>122</v>
      </c>
      <c r="O21" s="2" t="s">
        <v>142</v>
      </c>
      <c r="P21" s="14" t="s">
        <v>124</v>
      </c>
      <c r="Q21" s="14">
        <v>1</v>
      </c>
      <c r="R21">
        <v>2.508</v>
      </c>
      <c r="S21">
        <v>2.48</v>
      </c>
      <c r="T21" s="14" t="s">
        <v>17</v>
      </c>
      <c r="U21">
        <v>250.006120481928</v>
      </c>
      <c r="V21" s="14">
        <v>262.506426506024</v>
      </c>
      <c r="W21" s="14">
        <v>260.006365301205</v>
      </c>
      <c r="X21" s="14" t="s">
        <v>125</v>
      </c>
      <c r="Y21" s="14" t="s">
        <v>126</v>
      </c>
      <c r="Z21" s="14" t="s">
        <v>122</v>
      </c>
      <c r="AA21" s="14" t="s">
        <v>122</v>
      </c>
      <c r="AB21" s="14" t="s">
        <v>127</v>
      </c>
      <c r="AC21" s="22" t="s">
        <v>126</v>
      </c>
    </row>
    <row r="22" ht="17.25" spans="1:29">
      <c r="A22" s="2" t="s">
        <v>175</v>
      </c>
      <c r="B22" s="13" t="s">
        <v>176</v>
      </c>
      <c r="E22" t="s">
        <v>118</v>
      </c>
      <c r="F22" s="14">
        <v>750</v>
      </c>
      <c r="G22" t="s">
        <v>119</v>
      </c>
      <c r="J22" s="21" t="s">
        <v>177</v>
      </c>
      <c r="K22" s="14" t="s">
        <v>122</v>
      </c>
      <c r="O22" s="2" t="s">
        <v>123</v>
      </c>
      <c r="P22" s="14" t="s">
        <v>124</v>
      </c>
      <c r="Q22" s="14">
        <v>1</v>
      </c>
      <c r="R22">
        <v>1.681</v>
      </c>
      <c r="S22">
        <v>1.66</v>
      </c>
      <c r="T22" s="14" t="s">
        <v>17</v>
      </c>
      <c r="U22">
        <v>159.381674698795</v>
      </c>
      <c r="V22" s="14">
        <v>167.350758433735</v>
      </c>
      <c r="W22" s="14">
        <v>165.756941686747</v>
      </c>
      <c r="X22" s="14" t="s">
        <v>125</v>
      </c>
      <c r="Y22" s="14" t="s">
        <v>126</v>
      </c>
      <c r="Z22" s="14" t="s">
        <v>122</v>
      </c>
      <c r="AA22" s="14" t="s">
        <v>122</v>
      </c>
      <c r="AB22" s="14" t="s">
        <v>127</v>
      </c>
      <c r="AC22" s="22" t="s">
        <v>126</v>
      </c>
    </row>
    <row r="23" ht="17.25" spans="1:29">
      <c r="A23" s="2" t="s">
        <v>178</v>
      </c>
      <c r="B23" s="13" t="s">
        <v>179</v>
      </c>
      <c r="E23" t="s">
        <v>118</v>
      </c>
      <c r="F23" s="14">
        <v>750</v>
      </c>
      <c r="G23" t="s">
        <v>119</v>
      </c>
      <c r="J23" s="21" t="s">
        <v>177</v>
      </c>
      <c r="K23" s="14" t="s">
        <v>122</v>
      </c>
      <c r="O23" s="2" t="s">
        <v>130</v>
      </c>
      <c r="P23" s="14" t="s">
        <v>124</v>
      </c>
      <c r="Q23" s="14">
        <v>1</v>
      </c>
      <c r="R23">
        <v>2.6</v>
      </c>
      <c r="S23">
        <v>2.58</v>
      </c>
      <c r="T23" s="14" t="s">
        <v>17</v>
      </c>
      <c r="U23">
        <v>245.785686746988</v>
      </c>
      <c r="V23" s="14">
        <v>258.074971084337</v>
      </c>
      <c r="W23" s="14">
        <v>255.617114216867</v>
      </c>
      <c r="X23" s="14" t="s">
        <v>125</v>
      </c>
      <c r="Y23" s="14" t="s">
        <v>126</v>
      </c>
      <c r="Z23" s="14" t="s">
        <v>122</v>
      </c>
      <c r="AA23" s="14" t="s">
        <v>122</v>
      </c>
      <c r="AB23" s="14" t="s">
        <v>127</v>
      </c>
      <c r="AC23" s="22" t="s">
        <v>126</v>
      </c>
    </row>
    <row r="24" ht="17.25" spans="1:29">
      <c r="A24" s="2" t="s">
        <v>180</v>
      </c>
      <c r="B24" s="13" t="s">
        <v>181</v>
      </c>
      <c r="E24" t="s">
        <v>118</v>
      </c>
      <c r="F24" s="14">
        <v>750</v>
      </c>
      <c r="G24" t="s">
        <v>119</v>
      </c>
      <c r="J24" s="21" t="s">
        <v>177</v>
      </c>
      <c r="K24" s="14" t="s">
        <v>122</v>
      </c>
      <c r="O24" s="19" t="s">
        <v>133</v>
      </c>
      <c r="P24" s="14" t="s">
        <v>124</v>
      </c>
      <c r="Q24" s="14">
        <v>1</v>
      </c>
      <c r="R24">
        <v>3.01</v>
      </c>
      <c r="S24">
        <v>2.97</v>
      </c>
      <c r="T24" s="14" t="s">
        <v>17</v>
      </c>
      <c r="U24">
        <v>292.399397590361</v>
      </c>
      <c r="V24" s="14">
        <v>307.01936746988</v>
      </c>
      <c r="W24" s="14">
        <v>304.095373493976</v>
      </c>
      <c r="X24" s="14" t="s">
        <v>125</v>
      </c>
      <c r="Y24" s="14" t="s">
        <v>126</v>
      </c>
      <c r="Z24" s="14" t="s">
        <v>122</v>
      </c>
      <c r="AA24" s="14" t="s">
        <v>122</v>
      </c>
      <c r="AB24" s="14" t="s">
        <v>127</v>
      </c>
      <c r="AC24" s="22" t="s">
        <v>126</v>
      </c>
    </row>
    <row r="25" ht="17.25" spans="1:29">
      <c r="A25" s="2" t="s">
        <v>182</v>
      </c>
      <c r="B25" s="13" t="s">
        <v>183</v>
      </c>
      <c r="E25" t="s">
        <v>118</v>
      </c>
      <c r="F25" s="14">
        <v>750</v>
      </c>
      <c r="G25" t="s">
        <v>119</v>
      </c>
      <c r="J25" s="21" t="s">
        <v>177</v>
      </c>
      <c r="K25" s="14" t="s">
        <v>122</v>
      </c>
      <c r="O25" s="2" t="s">
        <v>136</v>
      </c>
      <c r="P25" s="14" t="s">
        <v>124</v>
      </c>
      <c r="Q25" s="14">
        <v>1</v>
      </c>
      <c r="R25">
        <v>3.35</v>
      </c>
      <c r="S25">
        <v>2.95</v>
      </c>
      <c r="T25" s="14" t="s">
        <v>17</v>
      </c>
      <c r="U25">
        <v>267.484939759036</v>
      </c>
      <c r="V25" s="14">
        <v>280.859186746988</v>
      </c>
      <c r="W25" s="14">
        <v>278.184337349398</v>
      </c>
      <c r="X25" s="14" t="s">
        <v>125</v>
      </c>
      <c r="Y25" s="14" t="s">
        <v>126</v>
      </c>
      <c r="Z25" s="14" t="s">
        <v>122</v>
      </c>
      <c r="AA25" s="14" t="s">
        <v>122</v>
      </c>
      <c r="AB25" s="14" t="s">
        <v>127</v>
      </c>
      <c r="AC25" s="22" t="s">
        <v>126</v>
      </c>
    </row>
    <row r="26" ht="17.25" spans="1:29">
      <c r="A26" s="2" t="s">
        <v>184</v>
      </c>
      <c r="B26" s="13" t="s">
        <v>185</v>
      </c>
      <c r="E26" t="s">
        <v>118</v>
      </c>
      <c r="F26" s="14">
        <v>750</v>
      </c>
      <c r="G26" t="s">
        <v>186</v>
      </c>
      <c r="J26" s="21" t="s">
        <v>177</v>
      </c>
      <c r="K26" s="14" t="s">
        <v>122</v>
      </c>
      <c r="O26" s="2" t="s">
        <v>139</v>
      </c>
      <c r="P26" s="14" t="s">
        <v>124</v>
      </c>
      <c r="Q26" s="14">
        <v>1</v>
      </c>
      <c r="R26">
        <v>2.964</v>
      </c>
      <c r="S26">
        <v>2.68</v>
      </c>
      <c r="T26" s="14" t="s">
        <v>17</v>
      </c>
      <c r="U26">
        <v>319.973493975904</v>
      </c>
      <c r="V26" s="14">
        <v>335.972168674699</v>
      </c>
      <c r="W26" s="14">
        <v>332.77243373494</v>
      </c>
      <c r="X26" s="14" t="s">
        <v>125</v>
      </c>
      <c r="Y26" s="14" t="s">
        <v>126</v>
      </c>
      <c r="Z26" s="14" t="s">
        <v>122</v>
      </c>
      <c r="AA26" s="14" t="s">
        <v>122</v>
      </c>
      <c r="AB26" s="14" t="s">
        <v>127</v>
      </c>
      <c r="AC26" s="22" t="s">
        <v>126</v>
      </c>
    </row>
    <row r="27" ht="17.25" spans="1:29">
      <c r="A27" s="2" t="s">
        <v>187</v>
      </c>
      <c r="B27" s="13" t="s">
        <v>188</v>
      </c>
      <c r="E27" t="s">
        <v>118</v>
      </c>
      <c r="F27" s="14">
        <v>750</v>
      </c>
      <c r="G27" t="s">
        <v>119</v>
      </c>
      <c r="J27" s="21" t="s">
        <v>177</v>
      </c>
      <c r="K27" s="14" t="s">
        <v>122</v>
      </c>
      <c r="O27" s="2" t="s">
        <v>142</v>
      </c>
      <c r="P27" s="14" t="s">
        <v>124</v>
      </c>
      <c r="Q27" s="14">
        <v>1</v>
      </c>
      <c r="R27">
        <v>2.82</v>
      </c>
      <c r="S27">
        <v>1.97</v>
      </c>
      <c r="T27" s="14" t="s">
        <v>17</v>
      </c>
      <c r="U27">
        <v>465.028313253012</v>
      </c>
      <c r="V27" s="14">
        <v>488.279728915663</v>
      </c>
      <c r="W27" s="14">
        <v>483.629445783132</v>
      </c>
      <c r="X27" s="14" t="s">
        <v>125</v>
      </c>
      <c r="Y27" s="14" t="s">
        <v>126</v>
      </c>
      <c r="Z27" s="14" t="s">
        <v>122</v>
      </c>
      <c r="AA27" s="14" t="s">
        <v>122</v>
      </c>
      <c r="AB27" s="14" t="s">
        <v>127</v>
      </c>
      <c r="AC27" s="22" t="s">
        <v>126</v>
      </c>
    </row>
    <row r="28" ht="17.25" spans="1:29">
      <c r="A28" s="2" t="s">
        <v>189</v>
      </c>
      <c r="B28" s="13" t="s">
        <v>190</v>
      </c>
      <c r="E28" t="s">
        <v>118</v>
      </c>
      <c r="F28" s="14">
        <v>750</v>
      </c>
      <c r="G28" t="s">
        <v>119</v>
      </c>
      <c r="J28" s="21" t="s">
        <v>177</v>
      </c>
      <c r="K28" s="14" t="s">
        <v>122</v>
      </c>
      <c r="O28" s="2" t="s">
        <v>145</v>
      </c>
      <c r="P28" s="14" t="s">
        <v>124</v>
      </c>
      <c r="Q28" s="14">
        <v>1</v>
      </c>
      <c r="R28">
        <v>2.909</v>
      </c>
      <c r="S28">
        <v>2.87</v>
      </c>
      <c r="T28" s="14" t="s">
        <v>17</v>
      </c>
      <c r="U28">
        <v>290.54956626506</v>
      </c>
      <c r="V28" s="14">
        <v>305.077044578313</v>
      </c>
      <c r="W28" s="14">
        <v>302.171548915663</v>
      </c>
      <c r="X28" s="14" t="s">
        <v>125</v>
      </c>
      <c r="Y28" s="14" t="s">
        <v>126</v>
      </c>
      <c r="Z28" s="14" t="s">
        <v>122</v>
      </c>
      <c r="AA28" s="14" t="s">
        <v>122</v>
      </c>
      <c r="AB28" s="14" t="s">
        <v>127</v>
      </c>
      <c r="AC28" s="22" t="s">
        <v>126</v>
      </c>
    </row>
    <row r="29" ht="17.25" spans="1:29">
      <c r="A29" s="2" t="s">
        <v>191</v>
      </c>
      <c r="B29" s="13" t="s">
        <v>192</v>
      </c>
      <c r="E29" t="s">
        <v>118</v>
      </c>
      <c r="F29" s="14">
        <v>750</v>
      </c>
      <c r="G29" t="s">
        <v>119</v>
      </c>
      <c r="J29" s="21" t="s">
        <v>177</v>
      </c>
      <c r="K29" s="14" t="s">
        <v>122</v>
      </c>
      <c r="O29" s="2" t="s">
        <v>148</v>
      </c>
      <c r="P29" s="14" t="s">
        <v>124</v>
      </c>
      <c r="Q29" s="14">
        <v>1</v>
      </c>
      <c r="R29">
        <v>2.366</v>
      </c>
      <c r="S29">
        <v>2.35</v>
      </c>
      <c r="T29" s="14" t="s">
        <v>17</v>
      </c>
      <c r="U29">
        <v>223.86421686747</v>
      </c>
      <c r="V29" s="14">
        <v>235.057427710843</v>
      </c>
      <c r="W29" s="14">
        <v>232.818785542169</v>
      </c>
      <c r="X29" s="14" t="s">
        <v>125</v>
      </c>
      <c r="Y29" s="14" t="s">
        <v>126</v>
      </c>
      <c r="Z29" s="14" t="s">
        <v>122</v>
      </c>
      <c r="AA29" s="14" t="s">
        <v>122</v>
      </c>
      <c r="AB29" s="14" t="s">
        <v>127</v>
      </c>
      <c r="AC29" s="22" t="s">
        <v>126</v>
      </c>
    </row>
    <row r="30" ht="17.25" spans="1:29">
      <c r="A30" s="2" t="s">
        <v>193</v>
      </c>
      <c r="B30" s="18" t="s">
        <v>194</v>
      </c>
      <c r="E30" t="s">
        <v>118</v>
      </c>
      <c r="F30" s="14">
        <v>750</v>
      </c>
      <c r="G30" t="s">
        <v>119</v>
      </c>
      <c r="J30" s="21" t="s">
        <v>177</v>
      </c>
      <c r="K30" s="14" t="s">
        <v>122</v>
      </c>
      <c r="O30" s="2" t="s">
        <v>151</v>
      </c>
      <c r="P30" s="14" t="s">
        <v>124</v>
      </c>
      <c r="Q30" s="14">
        <v>1</v>
      </c>
      <c r="R30">
        <v>1.532</v>
      </c>
      <c r="S30">
        <v>1.52</v>
      </c>
      <c r="T30" s="14" t="s">
        <v>17</v>
      </c>
      <c r="U30">
        <v>136.830361445783</v>
      </c>
      <c r="V30" s="14">
        <v>143.671879518072</v>
      </c>
      <c r="W30" s="14">
        <v>142.303575903614</v>
      </c>
      <c r="X30" s="14" t="s">
        <v>125</v>
      </c>
      <c r="Y30" s="14" t="s">
        <v>126</v>
      </c>
      <c r="Z30" s="14" t="s">
        <v>122</v>
      </c>
      <c r="AA30" s="14" t="s">
        <v>122</v>
      </c>
      <c r="AB30" s="14" t="s">
        <v>127</v>
      </c>
      <c r="AC30" s="22" t="s">
        <v>126</v>
      </c>
    </row>
    <row r="31" ht="17.25" spans="1:29">
      <c r="A31" s="2" t="s">
        <v>195</v>
      </c>
      <c r="B31" s="13" t="s">
        <v>196</v>
      </c>
      <c r="E31" t="s">
        <v>118</v>
      </c>
      <c r="F31" s="14">
        <v>750</v>
      </c>
      <c r="G31" t="s">
        <v>119</v>
      </c>
      <c r="J31" s="21" t="s">
        <v>177</v>
      </c>
      <c r="K31" s="14" t="s">
        <v>122</v>
      </c>
      <c r="O31" s="2" t="s">
        <v>142</v>
      </c>
      <c r="P31" s="14" t="s">
        <v>124</v>
      </c>
      <c r="Q31" s="14">
        <v>1</v>
      </c>
      <c r="R31">
        <v>2.08</v>
      </c>
      <c r="S31">
        <v>2.06</v>
      </c>
      <c r="T31" s="14" t="s">
        <v>17</v>
      </c>
      <c r="U31">
        <v>197.077831325301</v>
      </c>
      <c r="V31" s="14">
        <v>206.931722891566</v>
      </c>
      <c r="W31" s="14">
        <v>204.960944578313</v>
      </c>
      <c r="X31" s="14" t="s">
        <v>125</v>
      </c>
      <c r="Y31" s="14" t="s">
        <v>126</v>
      </c>
      <c r="Z31" s="14" t="s">
        <v>122</v>
      </c>
      <c r="AA31" s="14" t="s">
        <v>122</v>
      </c>
      <c r="AB31" s="14" t="s">
        <v>127</v>
      </c>
      <c r="AC31" s="22" t="s">
        <v>126</v>
      </c>
    </row>
    <row r="32" ht="17.25" spans="1:29">
      <c r="A32" s="2" t="s">
        <v>197</v>
      </c>
      <c r="B32" s="13" t="s">
        <v>198</v>
      </c>
      <c r="E32" t="s">
        <v>118</v>
      </c>
      <c r="F32" s="14">
        <v>750</v>
      </c>
      <c r="G32" t="s">
        <v>119</v>
      </c>
      <c r="J32" s="21" t="s">
        <v>177</v>
      </c>
      <c r="K32" s="14" t="s">
        <v>122</v>
      </c>
      <c r="O32" s="2" t="s">
        <v>123</v>
      </c>
      <c r="P32" s="14" t="s">
        <v>124</v>
      </c>
      <c r="Q32" s="14">
        <v>1</v>
      </c>
      <c r="R32">
        <v>1.056</v>
      </c>
      <c r="S32">
        <v>0.75</v>
      </c>
      <c r="T32" s="14" t="s">
        <v>17</v>
      </c>
      <c r="U32">
        <v>75.6078313253012</v>
      </c>
      <c r="V32" s="14">
        <v>79.3882228915663</v>
      </c>
      <c r="W32" s="14">
        <v>78.6321445783133</v>
      </c>
      <c r="X32" s="14" t="s">
        <v>125</v>
      </c>
      <c r="Y32" s="14" t="s">
        <v>126</v>
      </c>
      <c r="Z32" s="14" t="s">
        <v>122</v>
      </c>
      <c r="AA32" s="14" t="s">
        <v>122</v>
      </c>
      <c r="AB32" s="14" t="s">
        <v>127</v>
      </c>
      <c r="AC32" s="22" t="s">
        <v>126</v>
      </c>
    </row>
    <row r="33" ht="17.25" spans="1:29">
      <c r="A33" s="2" t="s">
        <v>199</v>
      </c>
      <c r="B33" s="13" t="s">
        <v>200</v>
      </c>
      <c r="E33" t="s">
        <v>118</v>
      </c>
      <c r="F33" s="14">
        <v>750</v>
      </c>
      <c r="G33" t="s">
        <v>119</v>
      </c>
      <c r="J33" s="21" t="s">
        <v>177</v>
      </c>
      <c r="K33" s="14" t="s">
        <v>122</v>
      </c>
      <c r="O33" s="2" t="s">
        <v>130</v>
      </c>
      <c r="P33" s="14" t="s">
        <v>124</v>
      </c>
      <c r="Q33" s="14">
        <v>1</v>
      </c>
      <c r="R33">
        <v>1.49</v>
      </c>
      <c r="S33">
        <v>1.48</v>
      </c>
      <c r="T33" s="14" t="s">
        <v>17</v>
      </c>
      <c r="U33">
        <v>130.290361445783</v>
      </c>
      <c r="V33" s="14">
        <v>136.804879518072</v>
      </c>
      <c r="W33" s="14">
        <v>135.501975903614</v>
      </c>
      <c r="X33" s="14" t="s">
        <v>125</v>
      </c>
      <c r="Y33" s="14" t="s">
        <v>126</v>
      </c>
      <c r="Z33" s="14" t="s">
        <v>122</v>
      </c>
      <c r="AA33" s="14" t="s">
        <v>122</v>
      </c>
      <c r="AB33" s="14" t="s">
        <v>127</v>
      </c>
      <c r="AC33" s="22" t="s">
        <v>126</v>
      </c>
    </row>
    <row r="34" ht="17.25" spans="1:29">
      <c r="A34" s="2" t="s">
        <v>201</v>
      </c>
      <c r="B34" s="18" t="s">
        <v>202</v>
      </c>
      <c r="E34" t="s">
        <v>118</v>
      </c>
      <c r="F34" s="14">
        <v>750</v>
      </c>
      <c r="G34" t="s">
        <v>119</v>
      </c>
      <c r="J34" s="21" t="s">
        <v>177</v>
      </c>
      <c r="K34" s="14" t="s">
        <v>122</v>
      </c>
      <c r="O34" s="19" t="s">
        <v>133</v>
      </c>
      <c r="P34" s="14" t="s">
        <v>124</v>
      </c>
      <c r="Q34" s="14">
        <v>1</v>
      </c>
      <c r="R34">
        <v>1.39</v>
      </c>
      <c r="S34">
        <v>1.39</v>
      </c>
      <c r="T34" s="14" t="s">
        <v>17</v>
      </c>
      <c r="U34">
        <v>115.135542168675</v>
      </c>
      <c r="V34" s="14">
        <v>120.892319277108</v>
      </c>
      <c r="W34" s="14">
        <v>119.740963855422</v>
      </c>
      <c r="X34" s="14" t="s">
        <v>125</v>
      </c>
      <c r="Y34" s="14" t="s">
        <v>126</v>
      </c>
      <c r="Z34" s="14" t="s">
        <v>122</v>
      </c>
      <c r="AA34" s="14" t="s">
        <v>122</v>
      </c>
      <c r="AB34" s="14" t="s">
        <v>127</v>
      </c>
      <c r="AC34" s="22" t="s">
        <v>126</v>
      </c>
    </row>
    <row r="35" ht="17.25" spans="1:29">
      <c r="A35" s="2" t="s">
        <v>203</v>
      </c>
      <c r="B35" s="13" t="s">
        <v>204</v>
      </c>
      <c r="E35" t="s">
        <v>118</v>
      </c>
      <c r="F35" s="14">
        <v>750</v>
      </c>
      <c r="G35" t="s">
        <v>119</v>
      </c>
      <c r="J35" s="21" t="s">
        <v>177</v>
      </c>
      <c r="K35" s="14" t="s">
        <v>122</v>
      </c>
      <c r="O35" s="2" t="s">
        <v>136</v>
      </c>
      <c r="P35" s="14" t="s">
        <v>124</v>
      </c>
      <c r="Q35" s="14">
        <v>1</v>
      </c>
      <c r="R35">
        <v>2.644</v>
      </c>
      <c r="S35">
        <v>2.51</v>
      </c>
      <c r="T35" s="14" t="s">
        <v>17</v>
      </c>
      <c r="U35">
        <v>249.352409638554</v>
      </c>
      <c r="V35" s="14">
        <v>261.820030120482</v>
      </c>
      <c r="W35" s="14">
        <v>259.326506024096</v>
      </c>
      <c r="X35" s="14" t="s">
        <v>125</v>
      </c>
      <c r="Y35" s="14" t="s">
        <v>126</v>
      </c>
      <c r="Z35" s="14" t="s">
        <v>122</v>
      </c>
      <c r="AA35" s="14" t="s">
        <v>122</v>
      </c>
      <c r="AB35" s="14" t="s">
        <v>127</v>
      </c>
      <c r="AC35" s="22" t="s">
        <v>126</v>
      </c>
    </row>
    <row r="36" ht="17.25" spans="1:29">
      <c r="A36" s="2" t="s">
        <v>205</v>
      </c>
      <c r="B36" s="13" t="s">
        <v>206</v>
      </c>
      <c r="E36" t="s">
        <v>118</v>
      </c>
      <c r="F36" s="14">
        <v>750</v>
      </c>
      <c r="G36" t="s">
        <v>119</v>
      </c>
      <c r="J36" s="21" t="s">
        <v>177</v>
      </c>
      <c r="K36" s="14" t="s">
        <v>122</v>
      </c>
      <c r="O36" s="2" t="s">
        <v>139</v>
      </c>
      <c r="P36" s="14" t="s">
        <v>124</v>
      </c>
      <c r="Q36" s="14">
        <v>1</v>
      </c>
      <c r="R36">
        <v>0.988</v>
      </c>
      <c r="S36">
        <f>R36-(AR36/5)</f>
        <v>0.988</v>
      </c>
      <c r="T36" s="14" t="s">
        <v>17</v>
      </c>
      <c r="U36">
        <v>90.5722891566265</v>
      </c>
      <c r="V36" s="14">
        <v>95.1009036144578</v>
      </c>
      <c r="W36" s="14">
        <v>94.1951807228915</v>
      </c>
      <c r="X36" s="14" t="s">
        <v>125</v>
      </c>
      <c r="Y36" s="14" t="s">
        <v>126</v>
      </c>
      <c r="Z36" s="14" t="s">
        <v>122</v>
      </c>
      <c r="AA36" s="14" t="s">
        <v>122</v>
      </c>
      <c r="AB36" s="14" t="s">
        <v>127</v>
      </c>
      <c r="AC36" s="22" t="s">
        <v>126</v>
      </c>
    </row>
    <row r="37" ht="17.25" spans="1:29">
      <c r="A37" s="2" t="s">
        <v>207</v>
      </c>
      <c r="B37" s="13" t="s">
        <v>208</v>
      </c>
      <c r="E37" t="s">
        <v>118</v>
      </c>
      <c r="F37" s="14">
        <v>750</v>
      </c>
      <c r="G37" t="s">
        <v>119</v>
      </c>
      <c r="J37" s="21" t="s">
        <v>177</v>
      </c>
      <c r="K37" s="14" t="s">
        <v>122</v>
      </c>
      <c r="O37" s="2" t="s">
        <v>142</v>
      </c>
      <c r="P37" s="14" t="s">
        <v>124</v>
      </c>
      <c r="Q37" s="14">
        <v>1</v>
      </c>
      <c r="R37">
        <v>1.532</v>
      </c>
      <c r="S37">
        <f>R37-(AR37/5)</f>
        <v>1.532</v>
      </c>
      <c r="T37" s="14" t="s">
        <v>17</v>
      </c>
      <c r="U37">
        <v>149.826506024096</v>
      </c>
      <c r="V37" s="14">
        <v>157.317831325301</v>
      </c>
      <c r="W37" s="14">
        <v>155.81956626506</v>
      </c>
      <c r="X37" s="14" t="s">
        <v>125</v>
      </c>
      <c r="Y37" s="14" t="s">
        <v>126</v>
      </c>
      <c r="Z37" s="14" t="s">
        <v>122</v>
      </c>
      <c r="AA37" s="14" t="s">
        <v>122</v>
      </c>
      <c r="AB37" s="14" t="s">
        <v>127</v>
      </c>
      <c r="AC37" s="22" t="s">
        <v>126</v>
      </c>
    </row>
    <row r="38" ht="17.25" spans="1:29">
      <c r="A38" s="2" t="s">
        <v>209</v>
      </c>
      <c r="B38" s="13" t="s">
        <v>210</v>
      </c>
      <c r="E38" t="s">
        <v>118</v>
      </c>
      <c r="F38" s="14">
        <v>750</v>
      </c>
      <c r="G38" t="s">
        <v>119</v>
      </c>
      <c r="J38" s="21" t="s">
        <v>177</v>
      </c>
      <c r="K38" s="14" t="s">
        <v>122</v>
      </c>
      <c r="O38" s="2" t="s">
        <v>145</v>
      </c>
      <c r="P38" s="14" t="s">
        <v>124</v>
      </c>
      <c r="Q38" s="14">
        <v>1</v>
      </c>
      <c r="R38">
        <v>2.094</v>
      </c>
      <c r="S38">
        <v>1.78</v>
      </c>
      <c r="T38" s="14" t="s">
        <v>17</v>
      </c>
      <c r="U38">
        <v>174.849397590361</v>
      </c>
      <c r="V38" s="14">
        <v>183.59186746988</v>
      </c>
      <c r="W38" s="14">
        <v>181.843373493976</v>
      </c>
      <c r="X38" s="14" t="s">
        <v>125</v>
      </c>
      <c r="Y38" s="14" t="s">
        <v>126</v>
      </c>
      <c r="Z38" s="14" t="s">
        <v>122</v>
      </c>
      <c r="AA38" s="14" t="s">
        <v>122</v>
      </c>
      <c r="AB38" s="14" t="s">
        <v>127</v>
      </c>
      <c r="AC38" s="22" t="s">
        <v>126</v>
      </c>
    </row>
    <row r="39" ht="17.25" spans="1:29">
      <c r="A39" s="2" t="s">
        <v>211</v>
      </c>
      <c r="B39" s="13" t="s">
        <v>212</v>
      </c>
      <c r="E39" t="s">
        <v>118</v>
      </c>
      <c r="F39" s="14">
        <v>750</v>
      </c>
      <c r="G39" t="s">
        <v>119</v>
      </c>
      <c r="J39" s="21" t="s">
        <v>177</v>
      </c>
      <c r="K39" s="14" t="s">
        <v>122</v>
      </c>
      <c r="O39" s="2" t="s">
        <v>148</v>
      </c>
      <c r="P39" s="14" t="s">
        <v>124</v>
      </c>
      <c r="Q39" s="14">
        <v>1</v>
      </c>
      <c r="R39">
        <v>2.896</v>
      </c>
      <c r="S39">
        <v>2.83</v>
      </c>
      <c r="T39" s="14" t="s">
        <v>17</v>
      </c>
      <c r="U39">
        <v>380.245518072289</v>
      </c>
      <c r="V39" s="14">
        <v>399.257793975904</v>
      </c>
      <c r="W39" s="14">
        <v>395.455338795181</v>
      </c>
      <c r="X39" s="14" t="s">
        <v>125</v>
      </c>
      <c r="Y39" s="14" t="s">
        <v>126</v>
      </c>
      <c r="Z39" s="14" t="s">
        <v>122</v>
      </c>
      <c r="AA39" s="14" t="s">
        <v>122</v>
      </c>
      <c r="AB39" s="14" t="s">
        <v>127</v>
      </c>
      <c r="AC39" s="22" t="s">
        <v>126</v>
      </c>
    </row>
    <row r="40" ht="17.25" spans="1:29">
      <c r="A40" s="2" t="s">
        <v>213</v>
      </c>
      <c r="B40" s="18" t="s">
        <v>214</v>
      </c>
      <c r="E40" t="s">
        <v>118</v>
      </c>
      <c r="F40" s="14">
        <v>750</v>
      </c>
      <c r="G40" t="s">
        <v>119</v>
      </c>
      <c r="J40" s="21" t="s">
        <v>177</v>
      </c>
      <c r="K40" s="14" t="s">
        <v>122</v>
      </c>
      <c r="O40" s="2" t="s">
        <v>151</v>
      </c>
      <c r="P40" s="14" t="s">
        <v>124</v>
      </c>
      <c r="Q40" s="14">
        <v>1</v>
      </c>
      <c r="R40">
        <v>0.824</v>
      </c>
      <c r="S40">
        <v>0.52</v>
      </c>
      <c r="T40" s="14" t="s">
        <v>17</v>
      </c>
      <c r="U40">
        <v>51.5060240963855</v>
      </c>
      <c r="V40" s="14">
        <v>54.0813253012048</v>
      </c>
      <c r="W40" s="14">
        <v>53.566265060241</v>
      </c>
      <c r="X40" s="14" t="s">
        <v>125</v>
      </c>
      <c r="Y40" s="14" t="s">
        <v>126</v>
      </c>
      <c r="Z40" s="14" t="s">
        <v>122</v>
      </c>
      <c r="AA40" s="14" t="s">
        <v>122</v>
      </c>
      <c r="AB40" s="14" t="s">
        <v>127</v>
      </c>
      <c r="AC40" s="22" t="s">
        <v>126</v>
      </c>
    </row>
    <row r="41" ht="17.25" spans="1:29">
      <c r="A41" s="2" t="s">
        <v>215</v>
      </c>
      <c r="B41" s="13" t="s">
        <v>216</v>
      </c>
      <c r="E41" t="s">
        <v>118</v>
      </c>
      <c r="F41" s="14">
        <v>750</v>
      </c>
      <c r="G41" t="s">
        <v>119</v>
      </c>
      <c r="J41" s="21" t="s">
        <v>177</v>
      </c>
      <c r="K41" s="14" t="s">
        <v>122</v>
      </c>
      <c r="O41" s="2" t="s">
        <v>142</v>
      </c>
      <c r="P41" s="14" t="s">
        <v>124</v>
      </c>
      <c r="Q41" s="14">
        <v>1</v>
      </c>
      <c r="R41">
        <v>1.76</v>
      </c>
      <c r="S41">
        <v>1.72</v>
      </c>
      <c r="T41" s="14" t="s">
        <v>17</v>
      </c>
      <c r="U41">
        <v>222.117421686747</v>
      </c>
      <c r="V41" s="14">
        <v>233.223292771084</v>
      </c>
      <c r="W41" s="14">
        <v>231.002118554217</v>
      </c>
      <c r="X41" s="14" t="s">
        <v>125</v>
      </c>
      <c r="Y41" s="14" t="s">
        <v>126</v>
      </c>
      <c r="Z41" s="14" t="s">
        <v>122</v>
      </c>
      <c r="AA41" s="14" t="s">
        <v>122</v>
      </c>
      <c r="AB41" s="14" t="s">
        <v>127</v>
      </c>
      <c r="AC41" s="22" t="s">
        <v>126</v>
      </c>
    </row>
    <row r="42" ht="17.25" spans="1:29">
      <c r="A42" s="2" t="s">
        <v>217</v>
      </c>
      <c r="B42" s="13" t="s">
        <v>204</v>
      </c>
      <c r="E42" t="s">
        <v>118</v>
      </c>
      <c r="F42" s="14">
        <v>750</v>
      </c>
      <c r="G42" t="s">
        <v>119</v>
      </c>
      <c r="J42" s="21" t="s">
        <v>218</v>
      </c>
      <c r="K42" s="14" t="s">
        <v>122</v>
      </c>
      <c r="O42" s="2" t="s">
        <v>123</v>
      </c>
      <c r="P42" s="14" t="s">
        <v>124</v>
      </c>
      <c r="Q42" s="14">
        <v>1</v>
      </c>
      <c r="R42">
        <v>1.76</v>
      </c>
      <c r="S42">
        <v>1.72</v>
      </c>
      <c r="T42" s="14" t="s">
        <v>17</v>
      </c>
      <c r="U42">
        <v>222.117421686747</v>
      </c>
      <c r="V42" s="14">
        <v>233.223292771084</v>
      </c>
      <c r="W42" s="14">
        <v>231.002118554217</v>
      </c>
      <c r="X42" s="14" t="s">
        <v>125</v>
      </c>
      <c r="Y42" s="14" t="s">
        <v>126</v>
      </c>
      <c r="Z42" s="14" t="s">
        <v>122</v>
      </c>
      <c r="AA42" s="14" t="s">
        <v>122</v>
      </c>
      <c r="AB42" s="14" t="s">
        <v>127</v>
      </c>
      <c r="AC42" s="22" t="s">
        <v>126</v>
      </c>
    </row>
    <row r="43" ht="17.25" spans="1:29">
      <c r="A43" s="2" t="s">
        <v>219</v>
      </c>
      <c r="B43" t="s">
        <v>220</v>
      </c>
      <c r="E43" t="s">
        <v>118</v>
      </c>
      <c r="F43" s="14">
        <v>750</v>
      </c>
      <c r="G43" t="s">
        <v>119</v>
      </c>
      <c r="J43" s="21" t="s">
        <v>218</v>
      </c>
      <c r="K43" s="14" t="s">
        <v>122</v>
      </c>
      <c r="O43" s="2" t="s">
        <v>130</v>
      </c>
      <c r="P43" s="14" t="s">
        <v>124</v>
      </c>
      <c r="Q43" s="14">
        <v>1</v>
      </c>
      <c r="R43">
        <v>32.07</v>
      </c>
      <c r="S43">
        <v>25.49</v>
      </c>
      <c r="T43" s="14" t="s">
        <v>17</v>
      </c>
      <c r="U43">
        <v>2194.21506024096</v>
      </c>
      <c r="V43" s="14">
        <v>2303.92581325301</v>
      </c>
      <c r="W43" s="14">
        <v>2281.9836626506</v>
      </c>
      <c r="X43" s="14" t="s">
        <v>125</v>
      </c>
      <c r="Y43" s="14" t="s">
        <v>126</v>
      </c>
      <c r="Z43" s="14" t="s">
        <v>122</v>
      </c>
      <c r="AA43" s="14" t="s">
        <v>122</v>
      </c>
      <c r="AB43" s="14" t="s">
        <v>127</v>
      </c>
      <c r="AC43" s="22" t="s">
        <v>126</v>
      </c>
    </row>
    <row r="44" ht="17.25" spans="1:29">
      <c r="A44" s="2" t="s">
        <v>221</v>
      </c>
      <c r="B44" t="s">
        <v>222</v>
      </c>
      <c r="E44" t="s">
        <v>118</v>
      </c>
      <c r="F44" s="14">
        <v>750</v>
      </c>
      <c r="G44" t="s">
        <v>186</v>
      </c>
      <c r="J44" s="21" t="s">
        <v>218</v>
      </c>
      <c r="K44" s="14" t="s">
        <v>122</v>
      </c>
      <c r="O44" s="19" t="s">
        <v>133</v>
      </c>
      <c r="P44" s="14" t="s">
        <v>124</v>
      </c>
      <c r="Q44" s="14">
        <v>1</v>
      </c>
      <c r="R44">
        <v>23.15</v>
      </c>
      <c r="S44">
        <v>23.15</v>
      </c>
      <c r="T44" s="14" t="s">
        <v>17</v>
      </c>
      <c r="U44">
        <v>1917.54518072289</v>
      </c>
      <c r="V44" s="14">
        <v>2013.42243975904</v>
      </c>
      <c r="W44" s="14">
        <v>1994.24698795181</v>
      </c>
      <c r="X44" s="14" t="s">
        <v>125</v>
      </c>
      <c r="Y44" s="14" t="s">
        <v>126</v>
      </c>
      <c r="Z44" s="14" t="s">
        <v>122</v>
      </c>
      <c r="AA44" s="14" t="s">
        <v>122</v>
      </c>
      <c r="AB44" s="14" t="s">
        <v>127</v>
      </c>
      <c r="AC44" s="22" t="s">
        <v>126</v>
      </c>
    </row>
    <row r="45" ht="17.25" spans="1:29">
      <c r="A45" s="2" t="s">
        <v>223</v>
      </c>
      <c r="B45" t="s">
        <v>224</v>
      </c>
      <c r="E45" t="s">
        <v>118</v>
      </c>
      <c r="F45" s="14">
        <v>750</v>
      </c>
      <c r="G45" t="s">
        <v>186</v>
      </c>
      <c r="J45" s="21" t="s">
        <v>218</v>
      </c>
      <c r="K45" s="14" t="s">
        <v>122</v>
      </c>
      <c r="O45" s="2" t="s">
        <v>136</v>
      </c>
      <c r="P45" s="14" t="s">
        <v>124</v>
      </c>
      <c r="Q45" s="14">
        <v>1</v>
      </c>
      <c r="R45">
        <v>22.16</v>
      </c>
      <c r="S45">
        <v>21.07</v>
      </c>
      <c r="T45" s="14" t="s">
        <v>17</v>
      </c>
      <c r="U45">
        <v>1794.42771084337</v>
      </c>
      <c r="V45" s="14">
        <v>1884.14909638554</v>
      </c>
      <c r="W45" s="14">
        <v>1866.20481927711</v>
      </c>
      <c r="X45" s="14" t="s">
        <v>125</v>
      </c>
      <c r="Y45" s="14" t="s">
        <v>126</v>
      </c>
      <c r="Z45" s="14" t="s">
        <v>122</v>
      </c>
      <c r="AA45" s="14" t="s">
        <v>122</v>
      </c>
      <c r="AB45" s="14" t="s">
        <v>127</v>
      </c>
      <c r="AC45" s="22" t="s">
        <v>126</v>
      </c>
    </row>
    <row r="46" ht="17.25" spans="1:29">
      <c r="A46" s="2" t="s">
        <v>225</v>
      </c>
      <c r="B46" t="s">
        <v>226</v>
      </c>
      <c r="E46" t="s">
        <v>118</v>
      </c>
      <c r="F46" s="14">
        <v>750</v>
      </c>
      <c r="G46" t="s">
        <v>186</v>
      </c>
      <c r="J46" s="21" t="s">
        <v>218</v>
      </c>
      <c r="K46" s="14" t="s">
        <v>122</v>
      </c>
      <c r="O46" s="2" t="s">
        <v>139</v>
      </c>
      <c r="P46" s="14" t="s">
        <v>124</v>
      </c>
      <c r="Q46" s="14">
        <v>1</v>
      </c>
      <c r="R46">
        <v>27.52</v>
      </c>
      <c r="S46">
        <v>27.21</v>
      </c>
      <c r="T46" s="14" t="s">
        <v>17</v>
      </c>
      <c r="U46">
        <v>2266.03493975904</v>
      </c>
      <c r="V46" s="14">
        <v>2379.33668674699</v>
      </c>
      <c r="W46" s="14">
        <v>2356.6763373494</v>
      </c>
      <c r="X46" s="14" t="s">
        <v>125</v>
      </c>
      <c r="Y46" s="14" t="s">
        <v>126</v>
      </c>
      <c r="Z46" s="14" t="s">
        <v>122</v>
      </c>
      <c r="AA46" s="14" t="s">
        <v>122</v>
      </c>
      <c r="AB46" s="14" t="s">
        <v>127</v>
      </c>
      <c r="AC46" s="22" t="s">
        <v>126</v>
      </c>
    </row>
    <row r="47" ht="17.25" spans="1:29">
      <c r="A47" s="2" t="s">
        <v>227</v>
      </c>
      <c r="B47" t="s">
        <v>228</v>
      </c>
      <c r="E47" t="s">
        <v>118</v>
      </c>
      <c r="F47" s="14">
        <v>750</v>
      </c>
      <c r="G47" t="s">
        <v>186</v>
      </c>
      <c r="J47" s="21" t="s">
        <v>218</v>
      </c>
      <c r="K47" s="14" t="s">
        <v>122</v>
      </c>
      <c r="O47" s="2" t="s">
        <v>142</v>
      </c>
      <c r="P47" s="14" t="s">
        <v>124</v>
      </c>
      <c r="Q47" s="14">
        <v>1</v>
      </c>
      <c r="R47">
        <v>18.18</v>
      </c>
      <c r="S47">
        <v>17.76</v>
      </c>
      <c r="T47" s="14" t="s">
        <v>17</v>
      </c>
      <c r="U47">
        <v>1487.60602409639</v>
      </c>
      <c r="V47" s="14">
        <v>1561.9863253012</v>
      </c>
      <c r="W47" s="14">
        <v>1547.11026506024</v>
      </c>
      <c r="X47" s="14" t="s">
        <v>125</v>
      </c>
      <c r="Y47" s="14" t="s">
        <v>126</v>
      </c>
      <c r="Z47" s="14" t="s">
        <v>122</v>
      </c>
      <c r="AA47" s="14" t="s">
        <v>122</v>
      </c>
      <c r="AB47" s="14" t="s">
        <v>127</v>
      </c>
      <c r="AC47" s="22" t="s">
        <v>126</v>
      </c>
    </row>
    <row r="48" spans="15:15">
      <c r="O48" s="2"/>
    </row>
    <row r="49" spans="15:15">
      <c r="O49" s="2"/>
    </row>
    <row r="50" spans="15:15">
      <c r="O50" s="2"/>
    </row>
    <row r="51" spans="15:15">
      <c r="O51" s="2"/>
    </row>
  </sheetData>
  <pageMargins left="0.7" right="0.7" top="0.75" bottom="0.75" header="0.3" footer="0.3"/>
  <pageSetup paperSize="256" orientation="portrait" horizontalDpi="203" verticalDpi="20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E47"/>
  <sheetViews>
    <sheetView workbookViewId="0">
      <selection activeCell="C19" sqref="C19:C21"/>
    </sheetView>
  </sheetViews>
  <sheetFormatPr defaultColWidth="9" defaultRowHeight="15" outlineLevelCol="4"/>
  <cols>
    <col min="1" max="1" width="12.5714285714286" customWidth="1"/>
    <col min="2" max="2" width="21.4285714285714" customWidth="1"/>
    <col min="3" max="3" width="15.5714285714286" customWidth="1"/>
    <col min="4" max="4" width="15.1428571428571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>
      <c r="A2" t="s">
        <v>116</v>
      </c>
      <c r="B2" t="s">
        <v>118</v>
      </c>
      <c r="C2">
        <v>750</v>
      </c>
      <c r="D2">
        <v>1.127</v>
      </c>
      <c r="E2" s="9" t="s">
        <v>17</v>
      </c>
    </row>
    <row r="3" spans="1:5">
      <c r="A3" t="s">
        <v>128</v>
      </c>
      <c r="B3" t="s">
        <v>118</v>
      </c>
      <c r="C3">
        <v>750</v>
      </c>
      <c r="D3">
        <v>1.903</v>
      </c>
      <c r="E3" s="9" t="s">
        <v>17</v>
      </c>
    </row>
    <row r="4" spans="1:5">
      <c r="A4" t="s">
        <v>131</v>
      </c>
      <c r="B4" t="s">
        <v>118</v>
      </c>
      <c r="C4">
        <v>750</v>
      </c>
      <c r="D4">
        <v>1.963</v>
      </c>
      <c r="E4" s="9" t="s">
        <v>17</v>
      </c>
    </row>
    <row r="5" spans="1:5">
      <c r="A5" s="2" t="s">
        <v>134</v>
      </c>
      <c r="B5" t="s">
        <v>118</v>
      </c>
      <c r="C5">
        <v>750</v>
      </c>
      <c r="D5">
        <v>1.43</v>
      </c>
      <c r="E5" s="9" t="s">
        <v>17</v>
      </c>
    </row>
    <row r="6" spans="1:5">
      <c r="A6" t="s">
        <v>137</v>
      </c>
      <c r="B6" t="s">
        <v>118</v>
      </c>
      <c r="C6">
        <v>750</v>
      </c>
      <c r="D6">
        <v>2.672</v>
      </c>
      <c r="E6" s="9" t="s">
        <v>17</v>
      </c>
    </row>
    <row r="7" spans="1:5">
      <c r="A7" t="s">
        <v>140</v>
      </c>
      <c r="B7" t="s">
        <v>118</v>
      </c>
      <c r="C7">
        <v>750</v>
      </c>
      <c r="D7">
        <v>4.647</v>
      </c>
      <c r="E7" s="9" t="s">
        <v>17</v>
      </c>
    </row>
    <row r="8" spans="1:5">
      <c r="A8" s="2" t="s">
        <v>143</v>
      </c>
      <c r="B8" t="s">
        <v>118</v>
      </c>
      <c r="C8">
        <v>750</v>
      </c>
      <c r="D8">
        <v>5.54</v>
      </c>
      <c r="E8" s="9" t="s">
        <v>17</v>
      </c>
    </row>
    <row r="9" spans="1:5">
      <c r="A9" t="s">
        <v>146</v>
      </c>
      <c r="B9" t="s">
        <v>118</v>
      </c>
      <c r="C9">
        <v>750</v>
      </c>
      <c r="D9">
        <v>1.553</v>
      </c>
      <c r="E9" s="9" t="s">
        <v>17</v>
      </c>
    </row>
    <row r="10" spans="1:5">
      <c r="A10" t="s">
        <v>149</v>
      </c>
      <c r="B10" t="s">
        <v>118</v>
      </c>
      <c r="C10">
        <v>750</v>
      </c>
      <c r="D10">
        <v>1.181</v>
      </c>
      <c r="E10" s="9" t="s">
        <v>17</v>
      </c>
    </row>
    <row r="11" spans="1:5">
      <c r="A11" s="2" t="s">
        <v>152</v>
      </c>
      <c r="B11" t="s">
        <v>118</v>
      </c>
      <c r="C11">
        <v>750</v>
      </c>
      <c r="D11">
        <v>2</v>
      </c>
      <c r="E11" s="9" t="s">
        <v>17</v>
      </c>
    </row>
    <row r="12" spans="1:5">
      <c r="A12" t="s">
        <v>154</v>
      </c>
      <c r="B12" t="s">
        <v>118</v>
      </c>
      <c r="C12">
        <v>750</v>
      </c>
      <c r="D12">
        <v>6.327</v>
      </c>
      <c r="E12" s="9" t="s">
        <v>17</v>
      </c>
    </row>
    <row r="13" spans="1:5">
      <c r="A13" t="s">
        <v>156</v>
      </c>
      <c r="B13" t="s">
        <v>118</v>
      </c>
      <c r="C13">
        <v>750</v>
      </c>
      <c r="D13">
        <v>0.65</v>
      </c>
      <c r="E13" s="9" t="s">
        <v>17</v>
      </c>
    </row>
    <row r="14" spans="1:5">
      <c r="A14" s="2" t="s">
        <v>158</v>
      </c>
      <c r="B14" t="s">
        <v>118</v>
      </c>
      <c r="C14">
        <v>750</v>
      </c>
      <c r="D14">
        <v>2.284</v>
      </c>
      <c r="E14" s="9" t="s">
        <v>17</v>
      </c>
    </row>
    <row r="15" spans="1:5">
      <c r="A15" t="s">
        <v>160</v>
      </c>
      <c r="B15" t="s">
        <v>118</v>
      </c>
      <c r="C15">
        <v>750</v>
      </c>
      <c r="D15">
        <v>7.112</v>
      </c>
      <c r="E15" s="9" t="s">
        <v>17</v>
      </c>
    </row>
    <row r="16" spans="1:5">
      <c r="A16" t="s">
        <v>162</v>
      </c>
      <c r="B16" t="s">
        <v>118</v>
      </c>
      <c r="C16">
        <v>750</v>
      </c>
      <c r="D16">
        <v>2.919</v>
      </c>
      <c r="E16" s="9" t="s">
        <v>17</v>
      </c>
    </row>
    <row r="17" spans="1:5">
      <c r="A17" s="2" t="s">
        <v>165</v>
      </c>
      <c r="B17" t="s">
        <v>118</v>
      </c>
      <c r="C17">
        <v>750</v>
      </c>
      <c r="D17">
        <v>2.748</v>
      </c>
      <c r="E17" s="9" t="s">
        <v>17</v>
      </c>
    </row>
    <row r="18" spans="1:5">
      <c r="A18" t="s">
        <v>167</v>
      </c>
      <c r="B18" t="s">
        <v>118</v>
      </c>
      <c r="C18">
        <v>750</v>
      </c>
      <c r="D18">
        <v>2.468</v>
      </c>
      <c r="E18" s="9" t="s">
        <v>17</v>
      </c>
    </row>
    <row r="19" spans="1:5">
      <c r="A19" t="s">
        <v>169</v>
      </c>
      <c r="B19" t="s">
        <v>118</v>
      </c>
      <c r="C19">
        <v>750</v>
      </c>
      <c r="D19">
        <v>2.358</v>
      </c>
      <c r="E19" s="9" t="s">
        <v>17</v>
      </c>
    </row>
    <row r="20" spans="1:5">
      <c r="A20" s="2" t="s">
        <v>171</v>
      </c>
      <c r="B20" t="s">
        <v>118</v>
      </c>
      <c r="C20">
        <v>750</v>
      </c>
      <c r="D20">
        <v>1.64</v>
      </c>
      <c r="E20" s="9" t="s">
        <v>17</v>
      </c>
    </row>
    <row r="21" spans="1:5">
      <c r="A21" t="s">
        <v>173</v>
      </c>
      <c r="B21" t="s">
        <v>118</v>
      </c>
      <c r="C21">
        <v>750</v>
      </c>
      <c r="D21">
        <v>2.508</v>
      </c>
      <c r="E21" s="9" t="s">
        <v>17</v>
      </c>
    </row>
    <row r="22" spans="1:5">
      <c r="A22" s="2" t="s">
        <v>175</v>
      </c>
      <c r="B22" t="s">
        <v>118</v>
      </c>
      <c r="C22">
        <v>750</v>
      </c>
      <c r="D22">
        <v>1.681</v>
      </c>
      <c r="E22" s="9" t="s">
        <v>17</v>
      </c>
    </row>
    <row r="23" spans="1:5">
      <c r="A23" s="2" t="s">
        <v>178</v>
      </c>
      <c r="B23" t="s">
        <v>118</v>
      </c>
      <c r="C23">
        <v>750</v>
      </c>
      <c r="D23">
        <v>2.6</v>
      </c>
      <c r="E23" s="9" t="s">
        <v>17</v>
      </c>
    </row>
    <row r="24" spans="1:5">
      <c r="A24" s="2" t="s">
        <v>180</v>
      </c>
      <c r="B24" t="s">
        <v>118</v>
      </c>
      <c r="C24">
        <v>750</v>
      </c>
      <c r="D24">
        <v>3.01</v>
      </c>
      <c r="E24" s="9" t="s">
        <v>17</v>
      </c>
    </row>
    <row r="25" spans="1:5">
      <c r="A25" s="2" t="s">
        <v>182</v>
      </c>
      <c r="B25" t="s">
        <v>118</v>
      </c>
      <c r="C25">
        <v>750</v>
      </c>
      <c r="D25">
        <v>3.35</v>
      </c>
      <c r="E25" s="9" t="s">
        <v>17</v>
      </c>
    </row>
    <row r="26" spans="1:5">
      <c r="A26" s="2" t="s">
        <v>184</v>
      </c>
      <c r="B26" t="s">
        <v>118</v>
      </c>
      <c r="C26">
        <v>750</v>
      </c>
      <c r="D26">
        <v>2.964</v>
      </c>
      <c r="E26" s="9" t="s">
        <v>17</v>
      </c>
    </row>
    <row r="27" spans="1:5">
      <c r="A27" s="2" t="s">
        <v>187</v>
      </c>
      <c r="B27" t="s">
        <v>118</v>
      </c>
      <c r="C27">
        <v>750</v>
      </c>
      <c r="D27">
        <v>2.82</v>
      </c>
      <c r="E27" s="9" t="s">
        <v>17</v>
      </c>
    </row>
    <row r="28" spans="1:5">
      <c r="A28" s="2" t="s">
        <v>189</v>
      </c>
      <c r="B28" t="s">
        <v>118</v>
      </c>
      <c r="C28">
        <v>750</v>
      </c>
      <c r="D28">
        <v>2.909</v>
      </c>
      <c r="E28" s="9" t="s">
        <v>17</v>
      </c>
    </row>
    <row r="29" spans="1:5">
      <c r="A29" s="2" t="s">
        <v>191</v>
      </c>
      <c r="B29" t="s">
        <v>118</v>
      </c>
      <c r="C29">
        <v>750</v>
      </c>
      <c r="D29">
        <v>2.366</v>
      </c>
      <c r="E29" s="9" t="s">
        <v>17</v>
      </c>
    </row>
    <row r="30" spans="1:5">
      <c r="A30" s="2" t="s">
        <v>193</v>
      </c>
      <c r="B30" t="s">
        <v>118</v>
      </c>
      <c r="C30">
        <v>750</v>
      </c>
      <c r="D30">
        <v>1.532</v>
      </c>
      <c r="E30" s="9" t="s">
        <v>17</v>
      </c>
    </row>
    <row r="31" spans="1:5">
      <c r="A31" s="2" t="s">
        <v>195</v>
      </c>
      <c r="B31" t="s">
        <v>118</v>
      </c>
      <c r="C31">
        <v>750</v>
      </c>
      <c r="D31">
        <v>2.08</v>
      </c>
      <c r="E31" s="9" t="s">
        <v>17</v>
      </c>
    </row>
    <row r="32" spans="1:5">
      <c r="A32" s="2" t="s">
        <v>197</v>
      </c>
      <c r="B32" t="s">
        <v>118</v>
      </c>
      <c r="C32">
        <v>750</v>
      </c>
      <c r="D32">
        <v>1.056</v>
      </c>
      <c r="E32" s="9" t="s">
        <v>17</v>
      </c>
    </row>
    <row r="33" spans="1:5">
      <c r="A33" s="2" t="s">
        <v>199</v>
      </c>
      <c r="B33" t="s">
        <v>118</v>
      </c>
      <c r="C33">
        <v>750</v>
      </c>
      <c r="D33">
        <v>1.49</v>
      </c>
      <c r="E33" s="9" t="s">
        <v>17</v>
      </c>
    </row>
    <row r="34" spans="1:5">
      <c r="A34" s="2" t="s">
        <v>201</v>
      </c>
      <c r="B34" t="s">
        <v>118</v>
      </c>
      <c r="C34">
        <v>750</v>
      </c>
      <c r="D34">
        <v>1.39</v>
      </c>
      <c r="E34" s="9" t="s">
        <v>17</v>
      </c>
    </row>
    <row r="35" spans="1:5">
      <c r="A35" s="2" t="s">
        <v>203</v>
      </c>
      <c r="B35" t="s">
        <v>118</v>
      </c>
      <c r="C35">
        <v>750</v>
      </c>
      <c r="D35">
        <v>2.644</v>
      </c>
      <c r="E35" s="9" t="s">
        <v>17</v>
      </c>
    </row>
    <row r="36" spans="1:5">
      <c r="A36" s="2" t="s">
        <v>205</v>
      </c>
      <c r="B36" t="s">
        <v>118</v>
      </c>
      <c r="C36">
        <v>750</v>
      </c>
      <c r="D36">
        <v>0.988</v>
      </c>
      <c r="E36" s="9" t="s">
        <v>17</v>
      </c>
    </row>
    <row r="37" spans="1:5">
      <c r="A37" s="2" t="s">
        <v>207</v>
      </c>
      <c r="B37" t="s">
        <v>118</v>
      </c>
      <c r="C37">
        <v>750</v>
      </c>
      <c r="D37">
        <v>1.532</v>
      </c>
      <c r="E37" s="9" t="s">
        <v>17</v>
      </c>
    </row>
    <row r="38" spans="1:5">
      <c r="A38" s="2" t="s">
        <v>209</v>
      </c>
      <c r="B38" t="s">
        <v>118</v>
      </c>
      <c r="C38">
        <v>750</v>
      </c>
      <c r="D38">
        <v>2.094</v>
      </c>
      <c r="E38" s="9" t="s">
        <v>17</v>
      </c>
    </row>
    <row r="39" spans="1:5">
      <c r="A39" s="2" t="s">
        <v>211</v>
      </c>
      <c r="B39" t="s">
        <v>118</v>
      </c>
      <c r="C39">
        <v>750</v>
      </c>
      <c r="D39">
        <v>2.896</v>
      </c>
      <c r="E39" s="9" t="s">
        <v>17</v>
      </c>
    </row>
    <row r="40" spans="1:5">
      <c r="A40" s="2" t="s">
        <v>213</v>
      </c>
      <c r="B40" t="s">
        <v>118</v>
      </c>
      <c r="C40">
        <v>750</v>
      </c>
      <c r="D40">
        <v>0.824</v>
      </c>
      <c r="E40" s="9" t="s">
        <v>17</v>
      </c>
    </row>
    <row r="41" spans="1:5">
      <c r="A41" s="2" t="s">
        <v>215</v>
      </c>
      <c r="B41" t="s">
        <v>118</v>
      </c>
      <c r="C41">
        <v>750</v>
      </c>
      <c r="D41">
        <v>1.76</v>
      </c>
      <c r="E41" s="9" t="s">
        <v>17</v>
      </c>
    </row>
    <row r="42" spans="1:5">
      <c r="A42" s="2" t="s">
        <v>217</v>
      </c>
      <c r="B42" t="s">
        <v>118</v>
      </c>
      <c r="C42">
        <v>750</v>
      </c>
      <c r="D42">
        <v>1.76</v>
      </c>
      <c r="E42" s="9" t="s">
        <v>17</v>
      </c>
    </row>
    <row r="43" spans="1:5">
      <c r="A43" s="2" t="s">
        <v>219</v>
      </c>
      <c r="B43" t="s">
        <v>118</v>
      </c>
      <c r="C43">
        <v>750</v>
      </c>
      <c r="D43">
        <v>32.07</v>
      </c>
      <c r="E43" s="9" t="s">
        <v>17</v>
      </c>
    </row>
    <row r="44" spans="1:5">
      <c r="A44" s="2" t="s">
        <v>221</v>
      </c>
      <c r="B44" t="s">
        <v>118</v>
      </c>
      <c r="C44">
        <v>750</v>
      </c>
      <c r="D44">
        <v>23.15</v>
      </c>
      <c r="E44" s="9" t="s">
        <v>17</v>
      </c>
    </row>
    <row r="45" spans="1:5">
      <c r="A45" s="2" t="s">
        <v>223</v>
      </c>
      <c r="B45" t="s">
        <v>118</v>
      </c>
      <c r="C45">
        <v>750</v>
      </c>
      <c r="D45">
        <v>22.16</v>
      </c>
      <c r="E45" s="9" t="s">
        <v>17</v>
      </c>
    </row>
    <row r="46" spans="1:5">
      <c r="A46" s="2" t="s">
        <v>225</v>
      </c>
      <c r="B46" t="s">
        <v>118</v>
      </c>
      <c r="C46">
        <v>750</v>
      </c>
      <c r="D46">
        <v>27.52</v>
      </c>
      <c r="E46" s="9" t="s">
        <v>17</v>
      </c>
    </row>
    <row r="47" spans="1:5">
      <c r="A47" s="2" t="s">
        <v>227</v>
      </c>
      <c r="B47" t="s">
        <v>118</v>
      </c>
      <c r="C47">
        <v>750</v>
      </c>
      <c r="D47">
        <v>18.18</v>
      </c>
      <c r="E47" s="9" t="s">
        <v>17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C47"/>
  <sheetViews>
    <sheetView tabSelected="1" zoomScale="85" zoomScaleNormal="85" workbookViewId="0">
      <selection activeCell="A2" sqref="A2"/>
    </sheetView>
  </sheetViews>
  <sheetFormatPr defaultColWidth="9" defaultRowHeight="15" outlineLevelCol="2"/>
  <cols>
    <col min="1" max="1" width="29.7142857142857" customWidth="1"/>
    <col min="2" max="2" width="44.8571428571429" customWidth="1"/>
    <col min="3" max="3" width="13.8571428571429" customWidth="1"/>
  </cols>
  <sheetData>
    <row r="1" spans="1:3">
      <c r="A1" t="s">
        <v>1</v>
      </c>
      <c r="B1" t="s">
        <v>229</v>
      </c>
      <c r="C1" t="s">
        <v>230</v>
      </c>
    </row>
    <row r="2" spans="1:2">
      <c r="A2" t="s">
        <v>116</v>
      </c>
      <c r="B2" s="8" t="s">
        <v>231</v>
      </c>
    </row>
    <row r="3" spans="1:2">
      <c r="A3" t="s">
        <v>128</v>
      </c>
      <c r="B3" s="8" t="s">
        <v>232</v>
      </c>
    </row>
    <row r="4" spans="1:2">
      <c r="A4" t="s">
        <v>131</v>
      </c>
      <c r="B4" s="8" t="s">
        <v>233</v>
      </c>
    </row>
    <row r="5" spans="1:2">
      <c r="A5" s="2" t="s">
        <v>134</v>
      </c>
      <c r="B5" s="8" t="s">
        <v>234</v>
      </c>
    </row>
    <row r="6" spans="1:2">
      <c r="A6" t="s">
        <v>137</v>
      </c>
      <c r="B6" s="8" t="s">
        <v>235</v>
      </c>
    </row>
    <row r="7" spans="1:2">
      <c r="A7" t="s">
        <v>140</v>
      </c>
      <c r="B7" s="8" t="s">
        <v>236</v>
      </c>
    </row>
    <row r="8" spans="1:2">
      <c r="A8" s="2" t="s">
        <v>143</v>
      </c>
      <c r="B8" s="8" t="s">
        <v>237</v>
      </c>
    </row>
    <row r="9" spans="1:2">
      <c r="A9" t="s">
        <v>146</v>
      </c>
      <c r="B9" s="8" t="s">
        <v>238</v>
      </c>
    </row>
    <row r="10" spans="1:2">
      <c r="A10" t="s">
        <v>149</v>
      </c>
      <c r="B10" s="8" t="s">
        <v>239</v>
      </c>
    </row>
    <row r="11" spans="1:2">
      <c r="A11" s="2" t="s">
        <v>152</v>
      </c>
      <c r="B11" s="8" t="s">
        <v>240</v>
      </c>
    </row>
    <row r="12" spans="1:2">
      <c r="A12" t="s">
        <v>154</v>
      </c>
      <c r="B12" s="8" t="s">
        <v>241</v>
      </c>
    </row>
    <row r="13" spans="1:2">
      <c r="A13" t="s">
        <v>156</v>
      </c>
      <c r="B13" s="8" t="s">
        <v>242</v>
      </c>
    </row>
    <row r="14" spans="1:2">
      <c r="A14" s="2" t="s">
        <v>158</v>
      </c>
      <c r="B14" s="8" t="s">
        <v>243</v>
      </c>
    </row>
    <row r="15" spans="1:2">
      <c r="A15" t="s">
        <v>160</v>
      </c>
      <c r="B15" s="8" t="s">
        <v>244</v>
      </c>
    </row>
    <row r="16" spans="1:2">
      <c r="A16" t="s">
        <v>162</v>
      </c>
      <c r="B16" s="8" t="s">
        <v>245</v>
      </c>
    </row>
    <row r="17" spans="1:2">
      <c r="A17" s="2" t="s">
        <v>165</v>
      </c>
      <c r="B17" s="8" t="s">
        <v>246</v>
      </c>
    </row>
    <row r="18" spans="1:2">
      <c r="A18" t="s">
        <v>167</v>
      </c>
      <c r="B18" s="8" t="s">
        <v>247</v>
      </c>
    </row>
    <row r="19" spans="1:2">
      <c r="A19" t="s">
        <v>169</v>
      </c>
      <c r="B19" s="8" t="s">
        <v>248</v>
      </c>
    </row>
    <row r="20" spans="1:2">
      <c r="A20" s="2" t="s">
        <v>171</v>
      </c>
      <c r="B20" s="8" t="s">
        <v>249</v>
      </c>
    </row>
    <row r="21" spans="1:2">
      <c r="A21" t="s">
        <v>173</v>
      </c>
      <c r="B21" s="8" t="s">
        <v>250</v>
      </c>
    </row>
    <row r="22" spans="1:2">
      <c r="A22" s="2" t="s">
        <v>175</v>
      </c>
      <c r="B22" s="8" t="s">
        <v>251</v>
      </c>
    </row>
    <row r="23" spans="1:2">
      <c r="A23" s="2" t="s">
        <v>178</v>
      </c>
      <c r="B23" s="8" t="s">
        <v>252</v>
      </c>
    </row>
    <row r="24" spans="1:2">
      <c r="A24" s="2" t="s">
        <v>180</v>
      </c>
      <c r="B24" s="8" t="s">
        <v>253</v>
      </c>
    </row>
    <row r="25" spans="1:2">
      <c r="A25" s="2" t="s">
        <v>182</v>
      </c>
      <c r="B25" s="8" t="s">
        <v>254</v>
      </c>
    </row>
    <row r="26" spans="1:2">
      <c r="A26" s="2" t="s">
        <v>184</v>
      </c>
      <c r="B26" s="8" t="s">
        <v>255</v>
      </c>
    </row>
    <row r="27" spans="1:2">
      <c r="A27" s="2" t="s">
        <v>187</v>
      </c>
      <c r="B27" s="8" t="s">
        <v>256</v>
      </c>
    </row>
    <row r="28" spans="1:2">
      <c r="A28" s="2" t="s">
        <v>189</v>
      </c>
      <c r="B28" s="8" t="s">
        <v>257</v>
      </c>
    </row>
    <row r="29" spans="1:2">
      <c r="A29" s="2" t="s">
        <v>191</v>
      </c>
      <c r="B29" s="8" t="s">
        <v>258</v>
      </c>
    </row>
    <row r="30" spans="1:2">
      <c r="A30" s="2" t="s">
        <v>193</v>
      </c>
      <c r="B30" s="8" t="s">
        <v>259</v>
      </c>
    </row>
    <row r="31" spans="1:2">
      <c r="A31" s="2" t="s">
        <v>195</v>
      </c>
      <c r="B31" s="8" t="s">
        <v>260</v>
      </c>
    </row>
    <row r="32" spans="1:2">
      <c r="A32" s="2" t="s">
        <v>197</v>
      </c>
      <c r="B32" s="8" t="s">
        <v>261</v>
      </c>
    </row>
    <row r="33" spans="1:2">
      <c r="A33" s="2" t="s">
        <v>199</v>
      </c>
      <c r="B33" s="8" t="s">
        <v>262</v>
      </c>
    </row>
    <row r="34" spans="1:2">
      <c r="A34" s="2" t="s">
        <v>201</v>
      </c>
      <c r="B34" s="8" t="s">
        <v>263</v>
      </c>
    </row>
    <row r="35" spans="1:2">
      <c r="A35" s="2" t="s">
        <v>203</v>
      </c>
      <c r="B35" s="8" t="s">
        <v>264</v>
      </c>
    </row>
    <row r="36" spans="1:2">
      <c r="A36" s="2" t="s">
        <v>205</v>
      </c>
      <c r="B36" s="8" t="s">
        <v>265</v>
      </c>
    </row>
    <row r="37" spans="1:2">
      <c r="A37" s="2" t="s">
        <v>207</v>
      </c>
      <c r="B37" s="8" t="s">
        <v>266</v>
      </c>
    </row>
    <row r="38" spans="1:2">
      <c r="A38" s="2" t="s">
        <v>209</v>
      </c>
      <c r="B38" s="8" t="s">
        <v>267</v>
      </c>
    </row>
    <row r="39" spans="1:2">
      <c r="A39" s="2" t="s">
        <v>211</v>
      </c>
      <c r="B39" s="8" t="s">
        <v>268</v>
      </c>
    </row>
    <row r="40" spans="1:2">
      <c r="A40" s="2" t="s">
        <v>213</v>
      </c>
      <c r="B40" s="8" t="s">
        <v>269</v>
      </c>
    </row>
    <row r="41" spans="1:2">
      <c r="A41" s="2" t="s">
        <v>215</v>
      </c>
      <c r="B41" s="8" t="s">
        <v>270</v>
      </c>
    </row>
    <row r="42" spans="1:2">
      <c r="A42" s="2" t="s">
        <v>217</v>
      </c>
      <c r="B42" s="8" t="s">
        <v>271</v>
      </c>
    </row>
    <row r="43" spans="1:2">
      <c r="A43" s="2" t="s">
        <v>219</v>
      </c>
      <c r="B43" s="8" t="s">
        <v>272</v>
      </c>
    </row>
    <row r="44" spans="1:2">
      <c r="A44" s="2" t="s">
        <v>221</v>
      </c>
      <c r="B44" s="8" t="s">
        <v>273</v>
      </c>
    </row>
    <row r="45" spans="1:2">
      <c r="A45" s="2" t="s">
        <v>223</v>
      </c>
      <c r="B45" s="8" t="s">
        <v>274</v>
      </c>
    </row>
    <row r="46" spans="1:2">
      <c r="A46" s="2" t="s">
        <v>225</v>
      </c>
      <c r="B46" s="8" t="s">
        <v>275</v>
      </c>
    </row>
    <row r="47" spans="1:2">
      <c r="A47" s="2" t="s">
        <v>227</v>
      </c>
      <c r="B47" s="8" t="s">
        <v>276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V49"/>
  <sheetViews>
    <sheetView workbookViewId="0">
      <selection activeCell="A1" sqref="A1"/>
    </sheetView>
  </sheetViews>
  <sheetFormatPr defaultColWidth="9" defaultRowHeight="15"/>
  <cols>
    <col min="1" max="1" width="24.7142857142857" customWidth="1"/>
    <col min="2" max="2" width="12.5714285714286" customWidth="1"/>
    <col min="16" max="16" width="17.1428571428571" customWidth="1"/>
    <col min="17" max="18" width="15" customWidth="1"/>
    <col min="19" max="19" width="17.7142857142857" customWidth="1"/>
    <col min="20" max="20" width="24.7142857142857" customWidth="1"/>
  </cols>
  <sheetData>
    <row r="1" spans="1:22">
      <c r="A1" s="1" t="s">
        <v>1</v>
      </c>
      <c r="B1" s="1" t="s">
        <v>277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278</v>
      </c>
      <c r="I1" t="s">
        <v>7</v>
      </c>
      <c r="J1" t="s">
        <v>30</v>
      </c>
      <c r="K1" t="s">
        <v>31</v>
      </c>
      <c r="L1" t="s">
        <v>279</v>
      </c>
      <c r="M1" t="s">
        <v>280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>
      <c r="A2" s="2" t="s">
        <v>281</v>
      </c>
      <c r="B2" s="3" t="s">
        <v>282</v>
      </c>
      <c r="C2" t="s">
        <v>283</v>
      </c>
      <c r="D2" t="s">
        <v>284</v>
      </c>
      <c r="E2" t="s">
        <v>285</v>
      </c>
      <c r="F2" t="s">
        <v>286</v>
      </c>
      <c r="G2" s="4"/>
      <c r="H2" s="5"/>
      <c r="J2" s="3" t="s">
        <v>287</v>
      </c>
      <c r="K2" s="6" t="s">
        <v>288</v>
      </c>
      <c r="L2" s="3">
        <v>593370</v>
      </c>
      <c r="M2" s="3"/>
      <c r="N2" s="6" t="s">
        <v>289</v>
      </c>
      <c r="O2" s="3" t="s">
        <v>290</v>
      </c>
      <c r="P2" s="3" t="s">
        <v>291</v>
      </c>
      <c r="Q2">
        <v>9</v>
      </c>
      <c r="R2">
        <v>0.036</v>
      </c>
      <c r="S2" s="7" t="s">
        <v>292</v>
      </c>
      <c r="T2">
        <v>192.903614457831</v>
      </c>
      <c r="U2" s="3">
        <f>T2*105/100</f>
        <v>202.548795180723</v>
      </c>
      <c r="V2" s="3">
        <f>T2*105/100</f>
        <v>202.548795180723</v>
      </c>
    </row>
    <row r="3" spans="1:22">
      <c r="A3" t="s">
        <v>128</v>
      </c>
      <c r="B3" s="3" t="s">
        <v>282</v>
      </c>
      <c r="C3" t="s">
        <v>283</v>
      </c>
      <c r="D3" t="s">
        <v>284</v>
      </c>
      <c r="E3" t="s">
        <v>285</v>
      </c>
      <c r="F3" t="s">
        <v>286</v>
      </c>
      <c r="G3" s="4"/>
      <c r="H3" s="5"/>
      <c r="J3" s="3" t="s">
        <v>293</v>
      </c>
      <c r="K3" s="6" t="s">
        <v>288</v>
      </c>
      <c r="L3" s="3">
        <v>593371</v>
      </c>
      <c r="M3" s="3"/>
      <c r="N3" s="6" t="s">
        <v>294</v>
      </c>
      <c r="O3" s="3" t="s">
        <v>295</v>
      </c>
      <c r="P3" s="3" t="s">
        <v>291</v>
      </c>
      <c r="Q3">
        <v>26</v>
      </c>
      <c r="R3">
        <v>0.116</v>
      </c>
      <c r="S3" s="7" t="s">
        <v>292</v>
      </c>
      <c r="T3">
        <v>192.903614457831</v>
      </c>
      <c r="U3" s="3">
        <f t="shared" ref="U3:U47" si="0">T3*105/100</f>
        <v>202.548795180723</v>
      </c>
      <c r="V3" s="3">
        <f t="shared" ref="V3:V47" si="1">T3*105/100</f>
        <v>202.548795180723</v>
      </c>
    </row>
    <row r="4" spans="1:22">
      <c r="A4" t="s">
        <v>131</v>
      </c>
      <c r="B4" s="3" t="s">
        <v>282</v>
      </c>
      <c r="C4" t="s">
        <v>283</v>
      </c>
      <c r="D4" t="s">
        <v>284</v>
      </c>
      <c r="E4" t="s">
        <v>285</v>
      </c>
      <c r="F4" t="s">
        <v>296</v>
      </c>
      <c r="G4" s="4"/>
      <c r="H4" s="5"/>
      <c r="J4" s="6" t="s">
        <v>297</v>
      </c>
      <c r="K4" s="6" t="s">
        <v>288</v>
      </c>
      <c r="L4" s="3">
        <v>593372</v>
      </c>
      <c r="M4" s="3"/>
      <c r="N4" s="6" t="s">
        <v>294</v>
      </c>
      <c r="O4" s="6" t="s">
        <v>298</v>
      </c>
      <c r="P4" s="6" t="s">
        <v>299</v>
      </c>
      <c r="Q4">
        <v>36</v>
      </c>
      <c r="R4">
        <v>0.214</v>
      </c>
      <c r="S4" s="7" t="s">
        <v>292</v>
      </c>
      <c r="T4">
        <v>297.795180722892</v>
      </c>
      <c r="U4" s="3">
        <f t="shared" si="0"/>
        <v>312.684939759036</v>
      </c>
      <c r="V4" s="3">
        <f t="shared" si="1"/>
        <v>312.684939759036</v>
      </c>
    </row>
    <row r="5" spans="1:22">
      <c r="A5" s="2" t="s">
        <v>134</v>
      </c>
      <c r="B5" s="3" t="s">
        <v>282</v>
      </c>
      <c r="C5" t="s">
        <v>283</v>
      </c>
      <c r="D5" t="s">
        <v>284</v>
      </c>
      <c r="E5" t="s">
        <v>285</v>
      </c>
      <c r="F5" t="s">
        <v>286</v>
      </c>
      <c r="G5" s="4"/>
      <c r="H5" s="5"/>
      <c r="J5" s="3" t="s">
        <v>287</v>
      </c>
      <c r="K5" s="6" t="s">
        <v>288</v>
      </c>
      <c r="L5" s="3">
        <v>593373</v>
      </c>
      <c r="M5" s="3"/>
      <c r="N5" s="6" t="s">
        <v>289</v>
      </c>
      <c r="O5" s="6" t="s">
        <v>300</v>
      </c>
      <c r="P5" s="6" t="s">
        <v>299</v>
      </c>
      <c r="Q5">
        <v>9</v>
      </c>
      <c r="R5">
        <v>0.05</v>
      </c>
      <c r="S5" s="7" t="s">
        <v>292</v>
      </c>
      <c r="T5">
        <v>83.144578313253</v>
      </c>
      <c r="U5" s="3">
        <f t="shared" si="0"/>
        <v>87.3018072289157</v>
      </c>
      <c r="V5" s="3">
        <f t="shared" si="1"/>
        <v>87.3018072289157</v>
      </c>
    </row>
    <row r="6" spans="1:22">
      <c r="A6" t="s">
        <v>137</v>
      </c>
      <c r="B6" s="3" t="s">
        <v>282</v>
      </c>
      <c r="C6" t="s">
        <v>283</v>
      </c>
      <c r="D6" t="s">
        <v>284</v>
      </c>
      <c r="E6" t="s">
        <v>285</v>
      </c>
      <c r="F6" t="s">
        <v>296</v>
      </c>
      <c r="G6" s="4"/>
      <c r="H6" s="5"/>
      <c r="J6" s="3" t="s">
        <v>293</v>
      </c>
      <c r="K6" s="6" t="s">
        <v>288</v>
      </c>
      <c r="L6" s="3">
        <v>593374</v>
      </c>
      <c r="M6" s="3"/>
      <c r="N6" s="6" t="s">
        <v>289</v>
      </c>
      <c r="O6" s="6" t="s">
        <v>290</v>
      </c>
      <c r="P6" s="6" t="s">
        <v>301</v>
      </c>
      <c r="Q6">
        <v>10</v>
      </c>
      <c r="R6">
        <v>0.109</v>
      </c>
      <c r="S6" s="7" t="s">
        <v>292</v>
      </c>
      <c r="T6">
        <v>142.457831325301</v>
      </c>
      <c r="U6" s="3">
        <f t="shared" si="0"/>
        <v>149.580722891566</v>
      </c>
      <c r="V6" s="3">
        <f t="shared" si="1"/>
        <v>149.580722891566</v>
      </c>
    </row>
    <row r="7" spans="1:22">
      <c r="A7" t="s">
        <v>140</v>
      </c>
      <c r="B7" s="3" t="s">
        <v>282</v>
      </c>
      <c r="C7" t="s">
        <v>283</v>
      </c>
      <c r="D7" t="s">
        <v>284</v>
      </c>
      <c r="E7" t="s">
        <v>285</v>
      </c>
      <c r="F7" t="s">
        <v>286</v>
      </c>
      <c r="G7" s="4"/>
      <c r="H7" s="5"/>
      <c r="J7" s="6" t="s">
        <v>297</v>
      </c>
      <c r="K7" s="6" t="s">
        <v>288</v>
      </c>
      <c r="L7" s="3">
        <v>593375</v>
      </c>
      <c r="M7" s="3"/>
      <c r="N7" s="6" t="s">
        <v>289</v>
      </c>
      <c r="O7" s="6" t="s">
        <v>295</v>
      </c>
      <c r="P7" s="6" t="s">
        <v>302</v>
      </c>
      <c r="Q7">
        <v>78</v>
      </c>
      <c r="R7">
        <v>0.435</v>
      </c>
      <c r="S7" s="7" t="s">
        <v>292</v>
      </c>
      <c r="T7">
        <v>723.361445783133</v>
      </c>
      <c r="U7" s="3">
        <f t="shared" si="0"/>
        <v>759.529518072289</v>
      </c>
      <c r="V7" s="3">
        <f t="shared" si="1"/>
        <v>759.529518072289</v>
      </c>
    </row>
    <row r="8" spans="1:22">
      <c r="A8" s="2" t="s">
        <v>143</v>
      </c>
      <c r="B8" s="3" t="s">
        <v>282</v>
      </c>
      <c r="C8" t="s">
        <v>283</v>
      </c>
      <c r="D8" t="s">
        <v>284</v>
      </c>
      <c r="E8" t="s">
        <v>285</v>
      </c>
      <c r="F8" t="s">
        <v>296</v>
      </c>
      <c r="G8" s="4"/>
      <c r="H8" s="5"/>
      <c r="J8" s="6" t="s">
        <v>297</v>
      </c>
      <c r="K8" s="6" t="s">
        <v>288</v>
      </c>
      <c r="L8" s="3">
        <v>593376</v>
      </c>
      <c r="M8" s="3"/>
      <c r="N8" s="6" t="s">
        <v>294</v>
      </c>
      <c r="O8" s="6" t="s">
        <v>290</v>
      </c>
      <c r="P8" s="6" t="s">
        <v>301</v>
      </c>
      <c r="Q8">
        <v>45</v>
      </c>
      <c r="R8">
        <v>0.35</v>
      </c>
      <c r="S8" s="7" t="s">
        <v>292</v>
      </c>
      <c r="T8">
        <v>487.048192771084</v>
      </c>
      <c r="U8" s="3">
        <f t="shared" si="0"/>
        <v>511.400602409639</v>
      </c>
      <c r="V8" s="3">
        <f t="shared" si="1"/>
        <v>511.400602409639</v>
      </c>
    </row>
    <row r="9" spans="1:22">
      <c r="A9" t="s">
        <v>146</v>
      </c>
      <c r="B9" s="3" t="s">
        <v>282</v>
      </c>
      <c r="C9" t="s">
        <v>283</v>
      </c>
      <c r="D9" t="s">
        <v>284</v>
      </c>
      <c r="E9" t="s">
        <v>285</v>
      </c>
      <c r="F9" t="s">
        <v>286</v>
      </c>
      <c r="G9" s="4"/>
      <c r="H9" s="5"/>
      <c r="J9" s="3" t="s">
        <v>287</v>
      </c>
      <c r="K9" s="6" t="s">
        <v>288</v>
      </c>
      <c r="L9" s="3">
        <v>593377</v>
      </c>
      <c r="M9" s="3"/>
      <c r="N9" s="6" t="s">
        <v>289</v>
      </c>
      <c r="O9" s="6" t="s">
        <v>303</v>
      </c>
      <c r="P9" s="6" t="s">
        <v>302</v>
      </c>
      <c r="Q9">
        <v>9</v>
      </c>
      <c r="R9">
        <v>0.115</v>
      </c>
      <c r="S9" s="7" t="s">
        <v>292</v>
      </c>
      <c r="T9">
        <v>191.228915662651</v>
      </c>
      <c r="U9" s="3">
        <f t="shared" si="0"/>
        <v>200.790361445783</v>
      </c>
      <c r="V9" s="3">
        <f t="shared" si="1"/>
        <v>200.790361445783</v>
      </c>
    </row>
    <row r="10" spans="1:22">
      <c r="A10" t="s">
        <v>149</v>
      </c>
      <c r="B10" s="3" t="s">
        <v>282</v>
      </c>
      <c r="C10" t="s">
        <v>283</v>
      </c>
      <c r="D10" t="s">
        <v>284</v>
      </c>
      <c r="E10" t="s">
        <v>285</v>
      </c>
      <c r="F10" t="s">
        <v>286</v>
      </c>
      <c r="G10" s="4"/>
      <c r="H10" s="5"/>
      <c r="J10" s="3" t="s">
        <v>293</v>
      </c>
      <c r="K10" s="6" t="s">
        <v>288</v>
      </c>
      <c r="L10" s="3">
        <v>593378</v>
      </c>
      <c r="M10" s="3"/>
      <c r="N10" s="6" t="s">
        <v>289</v>
      </c>
      <c r="O10" s="6" t="s">
        <v>295</v>
      </c>
      <c r="P10" s="6" t="s">
        <v>302</v>
      </c>
      <c r="Q10">
        <v>11</v>
      </c>
      <c r="R10">
        <v>0.054</v>
      </c>
      <c r="S10" s="7" t="s">
        <v>292</v>
      </c>
      <c r="T10">
        <v>191.228915662651</v>
      </c>
      <c r="U10" s="3">
        <f t="shared" si="0"/>
        <v>200.790361445783</v>
      </c>
      <c r="V10" s="3">
        <f t="shared" si="1"/>
        <v>200.790361445783</v>
      </c>
    </row>
    <row r="11" spans="1:22">
      <c r="A11" s="2" t="s">
        <v>152</v>
      </c>
      <c r="B11" s="3" t="s">
        <v>282</v>
      </c>
      <c r="C11" t="s">
        <v>283</v>
      </c>
      <c r="D11" t="s">
        <v>284</v>
      </c>
      <c r="E11" t="s">
        <v>304</v>
      </c>
      <c r="F11" t="s">
        <v>286</v>
      </c>
      <c r="G11" s="4"/>
      <c r="H11" s="5"/>
      <c r="J11" s="6" t="s">
        <v>297</v>
      </c>
      <c r="K11" s="6" t="s">
        <v>288</v>
      </c>
      <c r="L11" s="3">
        <v>593379</v>
      </c>
      <c r="M11" s="3"/>
      <c r="N11" s="6" t="s">
        <v>289</v>
      </c>
      <c r="O11" s="6" t="s">
        <v>290</v>
      </c>
      <c r="P11" s="3" t="s">
        <v>301</v>
      </c>
      <c r="Q11">
        <v>24</v>
      </c>
      <c r="R11">
        <v>0.15</v>
      </c>
      <c r="S11" s="7" t="s">
        <v>292</v>
      </c>
      <c r="T11">
        <f>20702/83</f>
        <v>249.421686746988</v>
      </c>
      <c r="U11" s="3">
        <f t="shared" si="0"/>
        <v>261.892771084337</v>
      </c>
      <c r="V11" s="3">
        <f t="shared" si="1"/>
        <v>261.892771084337</v>
      </c>
    </row>
    <row r="12" spans="1:22">
      <c r="A12" t="s">
        <v>154</v>
      </c>
      <c r="B12" s="3" t="s">
        <v>282</v>
      </c>
      <c r="C12" t="s">
        <v>283</v>
      </c>
      <c r="D12" t="s">
        <v>284</v>
      </c>
      <c r="E12" t="s">
        <v>285</v>
      </c>
      <c r="F12" t="s">
        <v>286</v>
      </c>
      <c r="G12" s="4"/>
      <c r="H12" s="5"/>
      <c r="J12" s="3" t="s">
        <v>287</v>
      </c>
      <c r="K12" s="6" t="s">
        <v>288</v>
      </c>
      <c r="L12" s="3">
        <v>593380</v>
      </c>
      <c r="M12" s="3"/>
      <c r="N12" s="6" t="s">
        <v>294</v>
      </c>
      <c r="O12" s="6" t="s">
        <v>290</v>
      </c>
      <c r="P12" s="3" t="s">
        <v>299</v>
      </c>
      <c r="Q12">
        <v>69</v>
      </c>
      <c r="R12">
        <v>0.383</v>
      </c>
      <c r="S12" s="7" t="s">
        <v>292</v>
      </c>
      <c r="T12">
        <f>27888/83</f>
        <v>336</v>
      </c>
      <c r="U12" s="3">
        <f t="shared" si="0"/>
        <v>352.8</v>
      </c>
      <c r="V12" s="3">
        <f t="shared" si="1"/>
        <v>352.8</v>
      </c>
    </row>
    <row r="13" spans="1:22">
      <c r="A13" t="s">
        <v>156</v>
      </c>
      <c r="B13" s="3" t="s">
        <v>282</v>
      </c>
      <c r="C13" t="s">
        <v>283</v>
      </c>
      <c r="D13" t="s">
        <v>284</v>
      </c>
      <c r="E13" t="s">
        <v>285</v>
      </c>
      <c r="F13" t="s">
        <v>286</v>
      </c>
      <c r="G13" s="4"/>
      <c r="H13" s="5"/>
      <c r="J13" s="3" t="s">
        <v>293</v>
      </c>
      <c r="K13" s="6" t="s">
        <v>288</v>
      </c>
      <c r="L13" s="3">
        <v>593381</v>
      </c>
      <c r="M13" s="3"/>
      <c r="N13" s="6" t="s">
        <v>289</v>
      </c>
      <c r="O13" s="6" t="s">
        <v>305</v>
      </c>
      <c r="P13" s="3" t="s">
        <v>299</v>
      </c>
      <c r="Q13">
        <v>9</v>
      </c>
      <c r="R13">
        <v>0.032</v>
      </c>
      <c r="S13" s="7" t="s">
        <v>292</v>
      </c>
      <c r="T13">
        <v>192.09</v>
      </c>
      <c r="U13" s="3">
        <f t="shared" si="0"/>
        <v>201.6945</v>
      </c>
      <c r="V13" s="3">
        <f t="shared" si="1"/>
        <v>201.6945</v>
      </c>
    </row>
    <row r="14" spans="1:22">
      <c r="A14" s="2" t="s">
        <v>158</v>
      </c>
      <c r="B14" s="3" t="s">
        <v>282</v>
      </c>
      <c r="C14" t="s">
        <v>283</v>
      </c>
      <c r="D14" t="s">
        <v>284</v>
      </c>
      <c r="E14" t="s">
        <v>285</v>
      </c>
      <c r="F14" t="s">
        <v>296</v>
      </c>
      <c r="J14" s="6" t="s">
        <v>297</v>
      </c>
      <c r="K14" s="6" t="s">
        <v>288</v>
      </c>
      <c r="L14" s="3">
        <v>593382</v>
      </c>
      <c r="N14" s="6" t="s">
        <v>289</v>
      </c>
      <c r="O14" s="3" t="s">
        <v>290</v>
      </c>
      <c r="P14" s="3" t="s">
        <v>291</v>
      </c>
      <c r="Q14">
        <v>10</v>
      </c>
      <c r="R14">
        <v>0.071</v>
      </c>
      <c r="S14" s="7" t="s">
        <v>292</v>
      </c>
      <c r="T14">
        <f>12929/83</f>
        <v>155.771084337349</v>
      </c>
      <c r="U14" s="3">
        <f t="shared" si="0"/>
        <v>163.559638554217</v>
      </c>
      <c r="V14" s="3">
        <f t="shared" si="1"/>
        <v>163.559638554217</v>
      </c>
    </row>
    <row r="15" spans="1:22">
      <c r="A15" t="s">
        <v>160</v>
      </c>
      <c r="B15" s="3" t="s">
        <v>282</v>
      </c>
      <c r="C15" t="s">
        <v>283</v>
      </c>
      <c r="D15" t="s">
        <v>284</v>
      </c>
      <c r="E15" t="s">
        <v>285</v>
      </c>
      <c r="F15" t="s">
        <v>296</v>
      </c>
      <c r="J15" s="3" t="s">
        <v>287</v>
      </c>
      <c r="K15" s="6" t="s">
        <v>288</v>
      </c>
      <c r="L15" s="3">
        <v>593383</v>
      </c>
      <c r="N15" s="6" t="s">
        <v>294</v>
      </c>
      <c r="O15" s="3" t="s">
        <v>295</v>
      </c>
      <c r="P15" s="3" t="s">
        <v>291</v>
      </c>
      <c r="Q15">
        <v>34</v>
      </c>
      <c r="R15">
        <v>0.36</v>
      </c>
      <c r="S15" s="7" t="s">
        <v>292</v>
      </c>
      <c r="T15">
        <f>41.58/83</f>
        <v>0.500963855421687</v>
      </c>
      <c r="U15" s="3">
        <f t="shared" si="0"/>
        <v>0.526012048192771</v>
      </c>
      <c r="V15" s="3">
        <f t="shared" si="1"/>
        <v>0.526012048192771</v>
      </c>
    </row>
    <row r="16" spans="1:22">
      <c r="A16" t="s">
        <v>162</v>
      </c>
      <c r="B16" s="3" t="s">
        <v>282</v>
      </c>
      <c r="C16" t="s">
        <v>283</v>
      </c>
      <c r="D16" t="s">
        <v>306</v>
      </c>
      <c r="E16" t="s">
        <v>285</v>
      </c>
      <c r="F16" t="s">
        <v>286</v>
      </c>
      <c r="J16" s="3" t="s">
        <v>293</v>
      </c>
      <c r="K16" s="6" t="s">
        <v>288</v>
      </c>
      <c r="L16" s="3">
        <v>593384</v>
      </c>
      <c r="N16" s="6" t="s">
        <v>294</v>
      </c>
      <c r="O16" s="6" t="s">
        <v>298</v>
      </c>
      <c r="P16" s="6" t="s">
        <v>299</v>
      </c>
      <c r="Q16">
        <v>43</v>
      </c>
      <c r="R16">
        <f>0.116+0.181</f>
        <v>0.297</v>
      </c>
      <c r="S16" s="7" t="s">
        <v>292</v>
      </c>
      <c r="T16">
        <f>20496/83</f>
        <v>246.939759036145</v>
      </c>
      <c r="U16" s="3">
        <f t="shared" si="0"/>
        <v>259.286746987952</v>
      </c>
      <c r="V16" s="3">
        <f t="shared" si="1"/>
        <v>259.286746987952</v>
      </c>
    </row>
    <row r="17" spans="1:22">
      <c r="A17" s="2" t="s">
        <v>165</v>
      </c>
      <c r="B17" s="3" t="s">
        <v>282</v>
      </c>
      <c r="C17" t="s">
        <v>283</v>
      </c>
      <c r="D17" t="s">
        <v>284</v>
      </c>
      <c r="E17" t="s">
        <v>285</v>
      </c>
      <c r="F17" t="s">
        <v>286</v>
      </c>
      <c r="J17" s="6" t="s">
        <v>297</v>
      </c>
      <c r="K17" s="6" t="s">
        <v>288</v>
      </c>
      <c r="L17" s="3">
        <v>593385</v>
      </c>
      <c r="N17" s="6" t="s">
        <v>289</v>
      </c>
      <c r="O17" s="6" t="s">
        <v>300</v>
      </c>
      <c r="P17" s="6" t="s">
        <v>299</v>
      </c>
      <c r="Q17">
        <v>60</v>
      </c>
      <c r="R17">
        <v>0.441</v>
      </c>
      <c r="S17" s="7" t="s">
        <v>292</v>
      </c>
      <c r="T17">
        <f>15218/83</f>
        <v>183.349397590361</v>
      </c>
      <c r="U17" s="3">
        <f t="shared" si="0"/>
        <v>192.51686746988</v>
      </c>
      <c r="V17" s="3">
        <f t="shared" si="1"/>
        <v>192.51686746988</v>
      </c>
    </row>
    <row r="18" spans="1:22">
      <c r="A18" t="s">
        <v>167</v>
      </c>
      <c r="B18" s="3" t="s">
        <v>282</v>
      </c>
      <c r="C18" t="s">
        <v>283</v>
      </c>
      <c r="D18" t="s">
        <v>284</v>
      </c>
      <c r="E18" t="s">
        <v>285</v>
      </c>
      <c r="F18" t="s">
        <v>286</v>
      </c>
      <c r="J18" s="3" t="s">
        <v>287</v>
      </c>
      <c r="K18" s="6" t="s">
        <v>288</v>
      </c>
      <c r="L18" s="3">
        <v>593386</v>
      </c>
      <c r="N18" s="6" t="s">
        <v>289</v>
      </c>
      <c r="O18" s="6" t="s">
        <v>290</v>
      </c>
      <c r="P18" s="6" t="s">
        <v>301</v>
      </c>
      <c r="Q18">
        <v>27</v>
      </c>
      <c r="R18">
        <v>0.139</v>
      </c>
      <c r="S18" s="7" t="s">
        <v>292</v>
      </c>
      <c r="T18">
        <f>15218/83</f>
        <v>183.349397590361</v>
      </c>
      <c r="U18" s="3">
        <f t="shared" si="0"/>
        <v>192.51686746988</v>
      </c>
      <c r="V18" s="3">
        <f t="shared" si="1"/>
        <v>192.51686746988</v>
      </c>
    </row>
    <row r="19" spans="1:22">
      <c r="A19" t="s">
        <v>169</v>
      </c>
      <c r="B19" s="3" t="s">
        <v>282</v>
      </c>
      <c r="C19" t="s">
        <v>283</v>
      </c>
      <c r="D19" t="s">
        <v>284</v>
      </c>
      <c r="E19" t="s">
        <v>285</v>
      </c>
      <c r="F19" t="s">
        <v>286</v>
      </c>
      <c r="J19" s="3" t="s">
        <v>293</v>
      </c>
      <c r="K19" s="6" t="s">
        <v>288</v>
      </c>
      <c r="L19" s="3">
        <v>593387</v>
      </c>
      <c r="N19" s="6" t="s">
        <v>289</v>
      </c>
      <c r="O19" s="6" t="s">
        <v>295</v>
      </c>
      <c r="P19" s="6" t="s">
        <v>302</v>
      </c>
      <c r="Q19">
        <v>45</v>
      </c>
      <c r="R19">
        <v>0.19</v>
      </c>
      <c r="S19" s="7" t="s">
        <v>292</v>
      </c>
      <c r="T19">
        <f>15218/83</f>
        <v>183.349397590361</v>
      </c>
      <c r="U19" s="3">
        <f t="shared" si="0"/>
        <v>192.51686746988</v>
      </c>
      <c r="V19" s="3">
        <f t="shared" si="1"/>
        <v>192.51686746988</v>
      </c>
    </row>
    <row r="20" spans="1:22">
      <c r="A20" s="2" t="s">
        <v>171</v>
      </c>
      <c r="B20" s="3" t="s">
        <v>282</v>
      </c>
      <c r="C20" t="s">
        <v>283</v>
      </c>
      <c r="D20" t="s">
        <v>284</v>
      </c>
      <c r="E20" t="s">
        <v>285</v>
      </c>
      <c r="F20" t="s">
        <v>286</v>
      </c>
      <c r="J20" s="6" t="s">
        <v>297</v>
      </c>
      <c r="K20" s="6" t="s">
        <v>288</v>
      </c>
      <c r="L20" s="3">
        <v>593388</v>
      </c>
      <c r="N20" s="6" t="s">
        <v>294</v>
      </c>
      <c r="O20" s="6" t="s">
        <v>290</v>
      </c>
      <c r="P20" s="6" t="s">
        <v>301</v>
      </c>
      <c r="Q20">
        <v>19</v>
      </c>
      <c r="R20">
        <v>0.1</v>
      </c>
      <c r="S20" s="7" t="s">
        <v>292</v>
      </c>
      <c r="T20">
        <f>9268/83</f>
        <v>111.66265060241</v>
      </c>
      <c r="U20" s="3">
        <f t="shared" si="0"/>
        <v>117.24578313253</v>
      </c>
      <c r="V20" s="3">
        <f t="shared" si="1"/>
        <v>117.24578313253</v>
      </c>
    </row>
    <row r="21" spans="1:22">
      <c r="A21" t="s">
        <v>173</v>
      </c>
      <c r="B21" s="3" t="s">
        <v>282</v>
      </c>
      <c r="C21" t="s">
        <v>283</v>
      </c>
      <c r="D21" t="s">
        <v>284</v>
      </c>
      <c r="E21" t="s">
        <v>285</v>
      </c>
      <c r="F21" t="s">
        <v>286</v>
      </c>
      <c r="J21" s="3" t="s">
        <v>287</v>
      </c>
      <c r="K21" s="6" t="s">
        <v>288</v>
      </c>
      <c r="L21" s="3">
        <v>593389</v>
      </c>
      <c r="N21" s="6" t="s">
        <v>289</v>
      </c>
      <c r="O21" s="6" t="s">
        <v>303</v>
      </c>
      <c r="P21" s="6" t="s">
        <v>302</v>
      </c>
      <c r="Q21">
        <v>34</v>
      </c>
      <c r="R21">
        <v>0.141</v>
      </c>
      <c r="S21" s="7" t="s">
        <v>292</v>
      </c>
      <c r="T21">
        <f>14188/83</f>
        <v>170.939759036145</v>
      </c>
      <c r="U21" s="3">
        <f t="shared" si="0"/>
        <v>179.486746987952</v>
      </c>
      <c r="V21" s="3">
        <f t="shared" si="1"/>
        <v>179.486746987952</v>
      </c>
    </row>
    <row r="22" spans="1:22">
      <c r="A22" s="2" t="s">
        <v>175</v>
      </c>
      <c r="B22" s="3" t="s">
        <v>282</v>
      </c>
      <c r="C22" t="s">
        <v>283</v>
      </c>
      <c r="D22" t="s">
        <v>284</v>
      </c>
      <c r="E22" t="s">
        <v>285</v>
      </c>
      <c r="F22" t="s">
        <v>296</v>
      </c>
      <c r="J22" s="3" t="s">
        <v>293</v>
      </c>
      <c r="K22" s="6" t="s">
        <v>288</v>
      </c>
      <c r="L22" s="3">
        <v>593390</v>
      </c>
      <c r="N22" s="6" t="s">
        <v>289</v>
      </c>
      <c r="O22" s="6" t="s">
        <v>295</v>
      </c>
      <c r="P22" s="6" t="s">
        <v>302</v>
      </c>
      <c r="Q22">
        <v>16</v>
      </c>
      <c r="R22">
        <v>0.107</v>
      </c>
      <c r="S22" s="7" t="s">
        <v>292</v>
      </c>
      <c r="T22">
        <f>9497/83</f>
        <v>114.421686746988</v>
      </c>
      <c r="U22" s="3">
        <f t="shared" si="0"/>
        <v>120.142771084337</v>
      </c>
      <c r="V22" s="3">
        <f t="shared" si="1"/>
        <v>120.142771084337</v>
      </c>
    </row>
    <row r="23" spans="1:22">
      <c r="A23" s="2" t="s">
        <v>178</v>
      </c>
      <c r="B23" s="3" t="s">
        <v>282</v>
      </c>
      <c r="C23" t="s">
        <v>283</v>
      </c>
      <c r="D23" t="s">
        <v>284</v>
      </c>
      <c r="E23" t="s">
        <v>285</v>
      </c>
      <c r="F23" t="s">
        <v>286</v>
      </c>
      <c r="J23" s="6" t="s">
        <v>297</v>
      </c>
      <c r="K23" s="6" t="s">
        <v>288</v>
      </c>
      <c r="L23" s="3">
        <v>593391</v>
      </c>
      <c r="N23" s="6" t="s">
        <v>289</v>
      </c>
      <c r="O23" s="6" t="s">
        <v>290</v>
      </c>
      <c r="P23" s="3" t="s">
        <v>301</v>
      </c>
      <c r="Q23">
        <v>30</v>
      </c>
      <c r="R23">
        <v>0.101</v>
      </c>
      <c r="S23" s="7" t="s">
        <v>292</v>
      </c>
      <c r="T23">
        <f>11512/83</f>
        <v>138.698795180723</v>
      </c>
      <c r="U23" s="3">
        <f t="shared" si="0"/>
        <v>145.633734939759</v>
      </c>
      <c r="V23" s="3">
        <f t="shared" si="1"/>
        <v>145.633734939759</v>
      </c>
    </row>
    <row r="24" spans="1:22">
      <c r="A24" s="2" t="s">
        <v>180</v>
      </c>
      <c r="B24" s="3" t="s">
        <v>282</v>
      </c>
      <c r="C24" t="s">
        <v>283</v>
      </c>
      <c r="D24" t="s">
        <v>284</v>
      </c>
      <c r="E24" t="s">
        <v>285</v>
      </c>
      <c r="F24" t="s">
        <v>296</v>
      </c>
      <c r="J24" s="6" t="s">
        <v>297</v>
      </c>
      <c r="K24" s="6" t="s">
        <v>288</v>
      </c>
      <c r="L24" s="3">
        <v>593392</v>
      </c>
      <c r="N24" s="6" t="s">
        <v>294</v>
      </c>
      <c r="O24" s="6" t="s">
        <v>290</v>
      </c>
      <c r="P24" s="3" t="s">
        <v>299</v>
      </c>
      <c r="Q24">
        <v>24</v>
      </c>
      <c r="R24">
        <v>0.2</v>
      </c>
      <c r="S24" s="7" t="s">
        <v>292</v>
      </c>
      <c r="T24">
        <f>13252/83</f>
        <v>159.66265060241</v>
      </c>
      <c r="U24" s="3">
        <f t="shared" si="0"/>
        <v>167.64578313253</v>
      </c>
      <c r="V24" s="3">
        <f t="shared" si="1"/>
        <v>167.64578313253</v>
      </c>
    </row>
    <row r="25" spans="1:22">
      <c r="A25" s="2" t="s">
        <v>182</v>
      </c>
      <c r="B25" s="3" t="s">
        <v>282</v>
      </c>
      <c r="C25" t="s">
        <v>307</v>
      </c>
      <c r="K25" s="6"/>
      <c r="L25" s="3"/>
      <c r="N25" s="6"/>
      <c r="O25" s="6"/>
      <c r="P25" s="3"/>
      <c r="Q25">
        <v>2</v>
      </c>
      <c r="R25">
        <v>2</v>
      </c>
      <c r="S25" s="7" t="s">
        <v>292</v>
      </c>
      <c r="T25">
        <f>910/83</f>
        <v>10.9638554216867</v>
      </c>
      <c r="U25" s="3">
        <f t="shared" si="0"/>
        <v>11.5120481927711</v>
      </c>
      <c r="V25" s="3">
        <f t="shared" si="1"/>
        <v>11.5120481927711</v>
      </c>
    </row>
    <row r="26" spans="1:22">
      <c r="A26" s="2" t="s">
        <v>184</v>
      </c>
      <c r="B26" s="3" t="s">
        <v>282</v>
      </c>
      <c r="C26" t="s">
        <v>283</v>
      </c>
      <c r="D26" t="s">
        <v>284</v>
      </c>
      <c r="E26" t="s">
        <v>285</v>
      </c>
      <c r="F26" t="s">
        <v>296</v>
      </c>
      <c r="J26" s="3" t="s">
        <v>287</v>
      </c>
      <c r="K26" s="6" t="s">
        <v>288</v>
      </c>
      <c r="L26" s="3">
        <v>593394</v>
      </c>
      <c r="N26" s="6" t="s">
        <v>289</v>
      </c>
      <c r="O26" s="6" t="s">
        <v>290</v>
      </c>
      <c r="P26" s="6" t="s">
        <v>299</v>
      </c>
      <c r="Q26">
        <v>32</v>
      </c>
      <c r="R26">
        <v>0.24</v>
      </c>
      <c r="S26" s="7" t="s">
        <v>292</v>
      </c>
      <c r="T26">
        <f>27220/83</f>
        <v>327.951807228916</v>
      </c>
      <c r="U26" s="3">
        <f t="shared" si="0"/>
        <v>344.349397590361</v>
      </c>
      <c r="V26" s="3">
        <f t="shared" si="1"/>
        <v>344.349397590361</v>
      </c>
    </row>
    <row r="27" spans="1:22">
      <c r="A27" s="2" t="s">
        <v>187</v>
      </c>
      <c r="B27" s="3" t="s">
        <v>282</v>
      </c>
      <c r="C27" t="s">
        <v>283</v>
      </c>
      <c r="D27" t="s">
        <v>284</v>
      </c>
      <c r="E27" t="s">
        <v>285</v>
      </c>
      <c r="F27" t="s">
        <v>286</v>
      </c>
      <c r="J27" s="3" t="s">
        <v>293</v>
      </c>
      <c r="K27" s="6" t="s">
        <v>288</v>
      </c>
      <c r="L27" s="3">
        <v>593395</v>
      </c>
      <c r="N27" s="6" t="s">
        <v>294</v>
      </c>
      <c r="O27" s="6" t="s">
        <v>295</v>
      </c>
      <c r="P27" s="6" t="s">
        <v>299</v>
      </c>
      <c r="Q27">
        <v>22</v>
      </c>
      <c r="R27">
        <v>0.88</v>
      </c>
      <c r="S27" s="7" t="s">
        <v>292</v>
      </c>
      <c r="T27">
        <f>27220/83</f>
        <v>327.951807228916</v>
      </c>
      <c r="U27" s="3">
        <f t="shared" si="0"/>
        <v>344.349397590361</v>
      </c>
      <c r="V27" s="3">
        <f t="shared" si="1"/>
        <v>344.349397590361</v>
      </c>
    </row>
    <row r="28" spans="1:22">
      <c r="A28" s="2" t="s">
        <v>189</v>
      </c>
      <c r="B28" s="3" t="s">
        <v>282</v>
      </c>
      <c r="C28" t="s">
        <v>283</v>
      </c>
      <c r="D28" t="s">
        <v>284</v>
      </c>
      <c r="E28" t="s">
        <v>285</v>
      </c>
      <c r="F28" t="s">
        <v>296</v>
      </c>
      <c r="J28" s="6" t="s">
        <v>297</v>
      </c>
      <c r="K28" s="6" t="s">
        <v>288</v>
      </c>
      <c r="L28" s="3">
        <v>593396</v>
      </c>
      <c r="N28" s="6" t="s">
        <v>294</v>
      </c>
      <c r="O28" s="6" t="s">
        <v>290</v>
      </c>
      <c r="P28" s="6" t="s">
        <v>301</v>
      </c>
      <c r="Q28">
        <v>38</v>
      </c>
      <c r="R28">
        <v>0.194</v>
      </c>
      <c r="S28" s="7" t="s">
        <v>292</v>
      </c>
      <c r="T28">
        <f>12806/83</f>
        <v>154.289156626506</v>
      </c>
      <c r="U28" s="3">
        <f t="shared" si="0"/>
        <v>162.003614457831</v>
      </c>
      <c r="V28" s="3">
        <f t="shared" si="1"/>
        <v>162.003614457831</v>
      </c>
    </row>
    <row r="29" spans="1:22">
      <c r="A29" s="2" t="s">
        <v>191</v>
      </c>
      <c r="B29" s="3" t="s">
        <v>282</v>
      </c>
      <c r="C29" t="s">
        <v>283</v>
      </c>
      <c r="D29" t="s">
        <v>284</v>
      </c>
      <c r="E29" t="s">
        <v>285</v>
      </c>
      <c r="F29" t="s">
        <v>286</v>
      </c>
      <c r="J29" s="3" t="s">
        <v>287</v>
      </c>
      <c r="K29" s="6" t="s">
        <v>288</v>
      </c>
      <c r="L29" s="3">
        <v>593397</v>
      </c>
      <c r="N29" s="6" t="s">
        <v>289</v>
      </c>
      <c r="O29" s="6" t="s">
        <v>303</v>
      </c>
      <c r="P29" s="6" t="s">
        <v>302</v>
      </c>
      <c r="Q29">
        <v>28</v>
      </c>
      <c r="R29">
        <v>0.08</v>
      </c>
      <c r="S29" s="7" t="s">
        <v>292</v>
      </c>
      <c r="T29">
        <f>12806/83</f>
        <v>154.289156626506</v>
      </c>
      <c r="U29" s="3">
        <f t="shared" si="0"/>
        <v>162.003614457831</v>
      </c>
      <c r="V29" s="3">
        <f t="shared" si="1"/>
        <v>162.003614457831</v>
      </c>
    </row>
    <row r="30" spans="1:22">
      <c r="A30" s="2" t="s">
        <v>193</v>
      </c>
      <c r="B30" s="3" t="s">
        <v>282</v>
      </c>
      <c r="C30" t="s">
        <v>283</v>
      </c>
      <c r="D30" t="s">
        <v>284</v>
      </c>
      <c r="E30" t="s">
        <v>285</v>
      </c>
      <c r="F30" t="s">
        <v>296</v>
      </c>
      <c r="J30" s="3" t="s">
        <v>293</v>
      </c>
      <c r="K30" s="6" t="s">
        <v>288</v>
      </c>
      <c r="L30" s="3">
        <v>593398</v>
      </c>
      <c r="N30" s="6" t="s">
        <v>289</v>
      </c>
      <c r="O30" s="6" t="s">
        <v>295</v>
      </c>
      <c r="P30" s="6" t="s">
        <v>301</v>
      </c>
      <c r="Q30">
        <v>10</v>
      </c>
      <c r="R30">
        <v>0.06</v>
      </c>
      <c r="S30" s="7" t="s">
        <v>292</v>
      </c>
      <c r="T30">
        <f>6782/83</f>
        <v>81.710843373494</v>
      </c>
      <c r="U30" s="3">
        <f t="shared" si="0"/>
        <v>85.7963855421687</v>
      </c>
      <c r="V30" s="3">
        <f t="shared" si="1"/>
        <v>85.7963855421687</v>
      </c>
    </row>
    <row r="31" spans="1:22">
      <c r="A31" s="2" t="s">
        <v>195</v>
      </c>
      <c r="B31" s="3" t="s">
        <v>282</v>
      </c>
      <c r="C31" t="s">
        <v>283</v>
      </c>
      <c r="D31" t="s">
        <v>284</v>
      </c>
      <c r="E31" t="s">
        <v>285</v>
      </c>
      <c r="F31" t="s">
        <v>286</v>
      </c>
      <c r="J31" s="6" t="s">
        <v>297</v>
      </c>
      <c r="K31" s="6" t="s">
        <v>288</v>
      </c>
      <c r="L31" s="3">
        <v>593399</v>
      </c>
      <c r="N31" s="6" t="s">
        <v>289</v>
      </c>
      <c r="O31" s="6" t="s">
        <v>290</v>
      </c>
      <c r="P31" s="6" t="s">
        <v>302</v>
      </c>
      <c r="Q31">
        <v>20</v>
      </c>
      <c r="R31">
        <v>0.13</v>
      </c>
      <c r="S31" s="7" t="s">
        <v>292</v>
      </c>
      <c r="T31">
        <f>9192/83</f>
        <v>110.746987951807</v>
      </c>
      <c r="U31" s="3">
        <f t="shared" si="0"/>
        <v>116.284337349398</v>
      </c>
      <c r="V31" s="3">
        <f t="shared" si="1"/>
        <v>116.284337349398</v>
      </c>
    </row>
    <row r="32" spans="1:22">
      <c r="A32" s="2" t="s">
        <v>197</v>
      </c>
      <c r="B32" s="3" t="s">
        <v>282</v>
      </c>
      <c r="C32" t="s">
        <v>283</v>
      </c>
      <c r="D32" t="s">
        <v>284</v>
      </c>
      <c r="E32" t="s">
        <v>285</v>
      </c>
      <c r="F32" t="s">
        <v>286</v>
      </c>
      <c r="J32" s="3" t="s">
        <v>287</v>
      </c>
      <c r="K32" s="6" t="s">
        <v>288</v>
      </c>
      <c r="L32" s="3">
        <v>593400</v>
      </c>
      <c r="N32" s="6" t="s">
        <v>294</v>
      </c>
      <c r="O32" s="6" t="s">
        <v>290</v>
      </c>
      <c r="P32" s="6" t="s">
        <v>302</v>
      </c>
      <c r="Q32">
        <v>4</v>
      </c>
      <c r="R32">
        <v>0.1</v>
      </c>
      <c r="S32" s="7" t="s">
        <v>292</v>
      </c>
      <c r="T32">
        <f>9192/83</f>
        <v>110.746987951807</v>
      </c>
      <c r="U32" s="3">
        <f t="shared" si="0"/>
        <v>116.284337349398</v>
      </c>
      <c r="V32" s="3">
        <f t="shared" si="1"/>
        <v>116.284337349398</v>
      </c>
    </row>
    <row r="33" spans="1:22">
      <c r="A33" s="2" t="s">
        <v>199</v>
      </c>
      <c r="B33" s="3" t="s">
        <v>282</v>
      </c>
      <c r="C33" t="s">
        <v>283</v>
      </c>
      <c r="D33" t="s">
        <v>284</v>
      </c>
      <c r="E33" t="s">
        <v>285</v>
      </c>
      <c r="F33" t="s">
        <v>296</v>
      </c>
      <c r="J33" s="3" t="s">
        <v>293</v>
      </c>
      <c r="K33" s="6" t="s">
        <v>288</v>
      </c>
      <c r="L33" s="3">
        <v>593401</v>
      </c>
      <c r="N33" s="6" t="s">
        <v>289</v>
      </c>
      <c r="O33" s="6" t="s">
        <v>290</v>
      </c>
      <c r="P33" s="3" t="s">
        <v>301</v>
      </c>
      <c r="Q33">
        <v>6</v>
      </c>
      <c r="R33">
        <v>0.05</v>
      </c>
      <c r="S33" s="7" t="s">
        <v>292</v>
      </c>
      <c r="T33">
        <f>6782/83</f>
        <v>81.710843373494</v>
      </c>
      <c r="U33" s="3">
        <f t="shared" si="0"/>
        <v>85.7963855421687</v>
      </c>
      <c r="V33" s="3">
        <f t="shared" si="1"/>
        <v>85.7963855421687</v>
      </c>
    </row>
    <row r="34" spans="1:22">
      <c r="A34" s="2" t="s">
        <v>201</v>
      </c>
      <c r="K34" s="6"/>
      <c r="L34" s="3"/>
      <c r="N34" s="6"/>
      <c r="P34" s="3"/>
      <c r="S34" s="7"/>
      <c r="U34" s="3"/>
      <c r="V34" s="3"/>
    </row>
    <row r="35" spans="1:22">
      <c r="A35" s="2" t="s">
        <v>203</v>
      </c>
      <c r="B35" s="3" t="s">
        <v>282</v>
      </c>
      <c r="C35" t="s">
        <v>283</v>
      </c>
      <c r="D35" t="s">
        <v>284</v>
      </c>
      <c r="E35" t="s">
        <v>285</v>
      </c>
      <c r="F35" t="s">
        <v>296</v>
      </c>
      <c r="J35" s="6" t="s">
        <v>297</v>
      </c>
      <c r="K35" s="6" t="s">
        <v>288</v>
      </c>
      <c r="L35" s="3">
        <v>593403</v>
      </c>
      <c r="N35" s="6" t="s">
        <v>289</v>
      </c>
      <c r="O35" s="6" t="s">
        <v>290</v>
      </c>
      <c r="P35" s="6" t="s">
        <v>299</v>
      </c>
      <c r="Q35">
        <v>28</v>
      </c>
      <c r="R35">
        <v>0.17</v>
      </c>
      <c r="S35" s="7" t="s">
        <v>292</v>
      </c>
      <c r="T35">
        <f>12000/83</f>
        <v>144.578313253012</v>
      </c>
      <c r="U35" s="3">
        <f t="shared" si="0"/>
        <v>151.807228915663</v>
      </c>
      <c r="V35" s="3">
        <f t="shared" si="1"/>
        <v>151.807228915663</v>
      </c>
    </row>
    <row r="36" spans="1:22">
      <c r="A36" s="2" t="s">
        <v>205</v>
      </c>
      <c r="B36" s="3" t="s">
        <v>282</v>
      </c>
      <c r="C36" t="s">
        <v>283</v>
      </c>
      <c r="D36" t="s">
        <v>284</v>
      </c>
      <c r="E36" t="s">
        <v>285</v>
      </c>
      <c r="F36" t="s">
        <v>296</v>
      </c>
      <c r="J36" s="3" t="s">
        <v>287</v>
      </c>
      <c r="K36" s="6" t="s">
        <v>288</v>
      </c>
      <c r="L36" s="3">
        <v>593404</v>
      </c>
      <c r="N36" s="6" t="s">
        <v>294</v>
      </c>
      <c r="O36" s="6" t="s">
        <v>295</v>
      </c>
      <c r="P36" s="6" t="s">
        <v>299</v>
      </c>
      <c r="Q36">
        <v>6</v>
      </c>
      <c r="R36">
        <v>0.04</v>
      </c>
      <c r="S36" s="7" t="s">
        <v>292</v>
      </c>
      <c r="T36">
        <f>12000/83</f>
        <v>144.578313253012</v>
      </c>
      <c r="U36" s="3">
        <f t="shared" si="0"/>
        <v>151.807228915663</v>
      </c>
      <c r="V36" s="3">
        <f t="shared" si="1"/>
        <v>151.807228915663</v>
      </c>
    </row>
    <row r="37" spans="1:22">
      <c r="A37" s="2" t="s">
        <v>207</v>
      </c>
      <c r="B37" s="3" t="s">
        <v>282</v>
      </c>
      <c r="C37" t="s">
        <v>283</v>
      </c>
      <c r="D37" t="s">
        <v>284</v>
      </c>
      <c r="E37" t="s">
        <v>285</v>
      </c>
      <c r="F37" t="s">
        <v>286</v>
      </c>
      <c r="J37" s="3" t="s">
        <v>293</v>
      </c>
      <c r="K37" s="6" t="s">
        <v>288</v>
      </c>
      <c r="L37" s="3">
        <v>593405</v>
      </c>
      <c r="N37" s="6" t="s">
        <v>289</v>
      </c>
      <c r="O37" s="6" t="s">
        <v>290</v>
      </c>
      <c r="P37" s="6" t="s">
        <v>301</v>
      </c>
      <c r="Q37">
        <v>10</v>
      </c>
      <c r="R37">
        <v>0.06</v>
      </c>
      <c r="S37" s="7" t="s">
        <v>292</v>
      </c>
      <c r="T37">
        <f>24760/83</f>
        <v>298.313253012048</v>
      </c>
      <c r="U37" s="3">
        <f t="shared" si="0"/>
        <v>313.228915662651</v>
      </c>
      <c r="V37" s="3">
        <f t="shared" si="1"/>
        <v>313.228915662651</v>
      </c>
    </row>
    <row r="38" spans="1:22">
      <c r="A38" s="2" t="s">
        <v>209</v>
      </c>
      <c r="B38" s="3" t="s">
        <v>282</v>
      </c>
      <c r="C38" t="s">
        <v>283</v>
      </c>
      <c r="D38" t="s">
        <v>284</v>
      </c>
      <c r="E38" t="s">
        <v>285</v>
      </c>
      <c r="F38" t="s">
        <v>296</v>
      </c>
      <c r="J38" s="6" t="s">
        <v>297</v>
      </c>
      <c r="K38" s="6" t="s">
        <v>288</v>
      </c>
      <c r="L38" s="3">
        <v>593406</v>
      </c>
      <c r="N38" s="6" t="s">
        <v>289</v>
      </c>
      <c r="O38" s="6" t="s">
        <v>303</v>
      </c>
      <c r="P38" s="6" t="s">
        <v>302</v>
      </c>
      <c r="Q38">
        <v>14</v>
      </c>
      <c r="R38">
        <v>0.07</v>
      </c>
      <c r="S38" s="7" t="s">
        <v>292</v>
      </c>
      <c r="T38">
        <f>22500/83</f>
        <v>271.084337349398</v>
      </c>
      <c r="U38" s="3">
        <f t="shared" si="0"/>
        <v>284.638554216867</v>
      </c>
      <c r="V38" s="3">
        <f t="shared" si="1"/>
        <v>284.638554216867</v>
      </c>
    </row>
    <row r="39" spans="1:22">
      <c r="A39" s="2" t="s">
        <v>211</v>
      </c>
      <c r="B39" s="3" t="s">
        <v>282</v>
      </c>
      <c r="C39" t="s">
        <v>283</v>
      </c>
      <c r="D39" t="s">
        <v>284</v>
      </c>
      <c r="E39" t="s">
        <v>285</v>
      </c>
      <c r="F39" t="s">
        <v>296</v>
      </c>
      <c r="J39" s="6" t="s">
        <v>297</v>
      </c>
      <c r="K39" s="6" t="s">
        <v>288</v>
      </c>
      <c r="L39" s="3">
        <v>593407</v>
      </c>
      <c r="N39" s="6" t="s">
        <v>294</v>
      </c>
      <c r="O39" s="6" t="s">
        <v>295</v>
      </c>
      <c r="P39" s="6" t="s">
        <v>301</v>
      </c>
      <c r="Q39">
        <v>52</v>
      </c>
      <c r="R39">
        <v>0.328</v>
      </c>
      <c r="S39" s="7" t="s">
        <v>292</v>
      </c>
      <c r="T39">
        <f>28976/83</f>
        <v>349.10843373494</v>
      </c>
      <c r="U39" s="3">
        <f t="shared" si="0"/>
        <v>366.563855421687</v>
      </c>
      <c r="V39" s="3">
        <f t="shared" si="1"/>
        <v>366.563855421687</v>
      </c>
    </row>
    <row r="40" spans="1:22">
      <c r="A40" s="2" t="s">
        <v>213</v>
      </c>
      <c r="B40" s="3" t="s">
        <v>282</v>
      </c>
      <c r="C40" t="s">
        <v>283</v>
      </c>
      <c r="D40" t="s">
        <v>284</v>
      </c>
      <c r="E40" t="s">
        <v>285</v>
      </c>
      <c r="F40" t="s">
        <v>296</v>
      </c>
      <c r="J40" s="3" t="s">
        <v>287</v>
      </c>
      <c r="K40" s="6" t="s">
        <v>288</v>
      </c>
      <c r="L40" s="3">
        <v>593408</v>
      </c>
      <c r="N40" s="6" t="s">
        <v>294</v>
      </c>
      <c r="O40" s="6" t="s">
        <v>290</v>
      </c>
      <c r="P40" s="6" t="s">
        <v>302</v>
      </c>
      <c r="Q40">
        <v>2</v>
      </c>
      <c r="R40">
        <v>0.02</v>
      </c>
      <c r="S40" s="7" t="s">
        <v>292</v>
      </c>
      <c r="T40">
        <f>30000/83</f>
        <v>361.44578313253</v>
      </c>
      <c r="U40" s="3">
        <f t="shared" si="0"/>
        <v>379.518072289157</v>
      </c>
      <c r="V40" s="3">
        <f t="shared" si="1"/>
        <v>379.518072289157</v>
      </c>
    </row>
    <row r="41" spans="1:22">
      <c r="A41" s="2" t="s">
        <v>215</v>
      </c>
      <c r="B41" s="3" t="s">
        <v>282</v>
      </c>
      <c r="C41" t="s">
        <v>283</v>
      </c>
      <c r="D41" t="s">
        <v>284</v>
      </c>
      <c r="E41" t="s">
        <v>285</v>
      </c>
      <c r="F41" t="s">
        <v>286</v>
      </c>
      <c r="J41" s="3" t="s">
        <v>293</v>
      </c>
      <c r="K41" s="6" t="s">
        <v>288</v>
      </c>
      <c r="L41" s="3">
        <v>593409</v>
      </c>
      <c r="N41" s="6" t="s">
        <v>289</v>
      </c>
      <c r="O41" s="6" t="s">
        <v>290</v>
      </c>
      <c r="P41" s="6" t="s">
        <v>302</v>
      </c>
      <c r="Q41">
        <v>24</v>
      </c>
      <c r="R41">
        <v>0.198</v>
      </c>
      <c r="S41" s="7" t="s">
        <v>292</v>
      </c>
      <c r="T41">
        <f>27327/83</f>
        <v>329.240963855422</v>
      </c>
      <c r="U41" s="3">
        <f t="shared" si="0"/>
        <v>345.703012048193</v>
      </c>
      <c r="V41" s="3">
        <f t="shared" si="1"/>
        <v>345.703012048193</v>
      </c>
    </row>
    <row r="42" spans="1:22">
      <c r="A42" s="2" t="s">
        <v>217</v>
      </c>
      <c r="J42" s="6"/>
      <c r="N42" s="6"/>
      <c r="O42" s="6"/>
      <c r="P42" s="3"/>
      <c r="S42" s="7"/>
      <c r="U42" s="3"/>
      <c r="V42" s="3"/>
    </row>
    <row r="43" spans="1:22">
      <c r="A43" s="2" t="s">
        <v>219</v>
      </c>
      <c r="B43" t="s">
        <v>308</v>
      </c>
      <c r="C43" t="s">
        <v>309</v>
      </c>
      <c r="D43" t="s">
        <v>310</v>
      </c>
      <c r="E43" t="s">
        <v>311</v>
      </c>
      <c r="N43" s="6"/>
      <c r="R43">
        <v>32.9</v>
      </c>
      <c r="S43" s="7" t="s">
        <v>292</v>
      </c>
      <c r="T43">
        <f>206/83</f>
        <v>2.48192771084337</v>
      </c>
      <c r="U43" s="3">
        <f t="shared" si="0"/>
        <v>2.60602409638554</v>
      </c>
      <c r="V43" s="3">
        <f t="shared" si="1"/>
        <v>2.60602409638554</v>
      </c>
    </row>
    <row r="44" spans="1:22">
      <c r="A44" s="2"/>
      <c r="N44" s="6"/>
      <c r="S44" s="7"/>
      <c r="U44" s="3"/>
      <c r="V44" s="3"/>
    </row>
    <row r="45" spans="1:22">
      <c r="A45" s="2" t="s">
        <v>223</v>
      </c>
      <c r="B45" t="s">
        <v>308</v>
      </c>
      <c r="C45" t="s">
        <v>309</v>
      </c>
      <c r="D45" t="s">
        <v>310</v>
      </c>
      <c r="E45" t="s">
        <v>311</v>
      </c>
      <c r="N45" s="6"/>
      <c r="R45">
        <v>6.25</v>
      </c>
      <c r="S45" s="7" t="s">
        <v>292</v>
      </c>
      <c r="T45">
        <f>650/83</f>
        <v>7.83132530120482</v>
      </c>
      <c r="U45" s="3">
        <f t="shared" si="0"/>
        <v>8.22289156626506</v>
      </c>
      <c r="V45" s="3">
        <f t="shared" si="1"/>
        <v>8.22289156626506</v>
      </c>
    </row>
    <row r="46" spans="1:22">
      <c r="A46" s="2" t="s">
        <v>225</v>
      </c>
      <c r="B46" t="s">
        <v>308</v>
      </c>
      <c r="C46" t="s">
        <v>309</v>
      </c>
      <c r="D46" t="s">
        <v>310</v>
      </c>
      <c r="E46" t="s">
        <v>311</v>
      </c>
      <c r="N46" s="6"/>
      <c r="R46">
        <v>1.55</v>
      </c>
      <c r="S46" s="7" t="s">
        <v>292</v>
      </c>
      <c r="T46">
        <f>650/83</f>
        <v>7.83132530120482</v>
      </c>
      <c r="U46" s="3">
        <f t="shared" si="0"/>
        <v>8.22289156626506</v>
      </c>
      <c r="V46" s="3">
        <f t="shared" si="1"/>
        <v>8.22289156626506</v>
      </c>
    </row>
    <row r="47" spans="1:22">
      <c r="A47" s="2" t="s">
        <v>227</v>
      </c>
      <c r="B47" t="s">
        <v>308</v>
      </c>
      <c r="C47" t="s">
        <v>309</v>
      </c>
      <c r="D47" t="s">
        <v>310</v>
      </c>
      <c r="E47" t="s">
        <v>311</v>
      </c>
      <c r="N47" s="6"/>
      <c r="R47">
        <v>2.1</v>
      </c>
      <c r="S47" s="7" t="s">
        <v>292</v>
      </c>
      <c r="T47">
        <f>650/83</f>
        <v>7.83132530120482</v>
      </c>
      <c r="U47" s="3">
        <f t="shared" si="0"/>
        <v>8.22289156626506</v>
      </c>
      <c r="V47" s="3">
        <f t="shared" si="1"/>
        <v>8.22289156626506</v>
      </c>
    </row>
    <row r="48" spans="14:14">
      <c r="N48" s="6"/>
    </row>
    <row r="49" spans="14:14">
      <c r="N49" s="6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H1"/>
  <sheetViews>
    <sheetView workbookViewId="0">
      <selection activeCell="P13" sqref="P13"/>
    </sheetView>
  </sheetViews>
  <sheetFormatPr defaultColWidth="9" defaultRowHeight="15" outlineLevelCol="7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"/>
  <sheetViews>
    <sheetView workbookViewId="0">
      <selection activeCell="J15" sqref="J15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Bhupendra</cp:lastModifiedBy>
  <dcterms:created xsi:type="dcterms:W3CDTF">2024-02-02T09:35:00Z</dcterms:created>
  <dcterms:modified xsi:type="dcterms:W3CDTF">2024-06-04T09:01:48Z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60A3837C9F404C4DBDC3624F7A8FC5C4_12</vt:lpwstr>
  </property>
  <property fmtid="{D5CDD505-2E9C-101B-9397-08002B2CF9AE}" pid="3" name="KSOProductBuildVer">
    <vt:lpwstr>1033-12.2.0.13472</vt:lpwstr>
  </property>
</Properties>
</file>